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CASH" sheetId="3" r:id="rId3"/>
    <sheet name="EQUITY" sheetId="4" r:id="rId4"/>
    <sheet name="NOTES" sheetId="5" r:id="rId5"/>
  </sheets>
  <definedNames>
    <definedName name="_xlnm.Print_Area" localSheetId="1">'BS'!$A$1:$H$62</definedName>
    <definedName name="_xlnm.Print_Area" localSheetId="4">'NOTES'!$A$1:$J$215</definedName>
    <definedName name="_xlnm.Print_Titles" localSheetId="3">'EQUITY'!$1:$11</definedName>
  </definedNames>
  <calcPr fullCalcOnLoad="1"/>
</workbook>
</file>

<file path=xl/sharedStrings.xml><?xml version="1.0" encoding="utf-8"?>
<sst xmlns="http://schemas.openxmlformats.org/spreadsheetml/2006/main" count="376" uniqueCount="287">
  <si>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</si>
  <si>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</si>
  <si>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</si>
  <si>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</si>
  <si>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</si>
  <si>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</si>
  <si>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</si>
  <si>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</si>
  <si>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</si>
  <si>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</si>
  <si>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</si>
  <si>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</si>
  <si>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</si>
  <si>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</si>
  <si>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</si>
  <si>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</si>
  <si>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</si>
  <si>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</si>
  <si>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</si>
  <si>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</si>
  <si>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</si>
  <si>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</si>
  <si>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</si>
  <si>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</si>
  <si>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</si>
  <si>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</si>
  <si>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</si>
  <si>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</si>
  <si>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</si>
  <si>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</si>
  <si>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</si>
  <si>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</si>
  <si>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</si>
  <si>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</si>
  <si>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</si>
  <si>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</si>
  <si>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</si>
  <si>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</si>
  <si>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</si>
  <si>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</si>
  <si>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</si>
  <si>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</si>
  <si>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</si>
  <si>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</si>
  <si>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</si>
  <si>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</si>
  <si>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</si>
  <si>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</si>
  <si>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</si>
  <si>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</si>
  <si>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</si>
  <si>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AS AT</t>
  </si>
  <si>
    <t>END OF</t>
  </si>
  <si>
    <t>PRECEDING</t>
  </si>
  <si>
    <t>CURRENT</t>
  </si>
  <si>
    <t>FINANCIAL</t>
  </si>
  <si>
    <t>QUARTER</t>
  </si>
  <si>
    <t>Property, Plant and Equipment</t>
  </si>
  <si>
    <t>Inventories</t>
  </si>
  <si>
    <t>Reserves</t>
  </si>
  <si>
    <t>Retained Profit</t>
  </si>
  <si>
    <t>INDIVIDUAL PERIOD</t>
  </si>
  <si>
    <t>CUMULATIVE PERIOD</t>
  </si>
  <si>
    <t>YEAR</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</si>
  <si>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</si>
  <si>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</si>
  <si>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</si>
  <si>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</si>
  <si>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</si>
  <si>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</si>
  <si>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</si>
  <si>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</si>
  <si>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</si>
  <si>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</si>
  <si>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</si>
  <si>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</si>
  <si>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</si>
  <si>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</si>
  <si>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</si>
  <si>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</si>
  <si>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</si>
  <si>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</si>
  <si>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</si>
  <si>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</si>
  <si>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</si>
  <si>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</si>
  <si>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</si>
  <si>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</si>
  <si>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</si>
  <si>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</si>
  <si>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</si>
  <si>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</si>
  <si>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</si>
  <si>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</si>
  <si>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</si>
  <si>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</si>
  <si>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</si>
  <si>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</si>
  <si>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</si>
  <si>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</si>
  <si>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</si>
  <si>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</si>
  <si>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</si>
  <si>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</si>
  <si>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</si>
  <si>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</si>
  <si>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</si>
  <si>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</si>
  <si>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</si>
  <si>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</si>
  <si>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</si>
  <si>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</si>
  <si>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</si>
  <si>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</si>
  <si>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</si>
  <si>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</si>
  <si>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</si>
  <si>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</si>
  <si>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</si>
  <si>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Basic EPS</t>
  </si>
  <si>
    <t>Dilutive EPS</t>
  </si>
  <si>
    <t>-In issue during the period</t>
  </si>
  <si>
    <t>-Dilutive impact of unexercised share options</t>
  </si>
  <si>
    <t xml:space="preserve">Share Capital </t>
  </si>
  <si>
    <t>Treasury</t>
  </si>
  <si>
    <t>Shares</t>
  </si>
  <si>
    <t>Dilutive EPS (sen)</t>
  </si>
  <si>
    <t>-Weighted average number of shares arising from options exercised during the period</t>
  </si>
  <si>
    <t xml:space="preserve">Revaluation </t>
  </si>
  <si>
    <t>Surplus</t>
  </si>
  <si>
    <t>Fixed deposits placed with licensed financial institutions</t>
  </si>
  <si>
    <t>Related Company</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</si>
  <si>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</si>
  <si>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</si>
  <si>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</si>
  <si>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</si>
  <si>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</si>
  <si>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</si>
  <si>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</si>
  <si>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</si>
  <si>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</si>
  <si>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</si>
  <si>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</si>
  <si>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</si>
  <si>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</si>
  <si>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</si>
  <si>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</si>
  <si>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</si>
  <si>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</si>
  <si>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</si>
  <si>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</si>
  <si>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</si>
  <si>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</si>
  <si>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There were no changes in the composition of the Group during the current quarter.</t>
  </si>
  <si>
    <t>-Purchase of goods</t>
  </si>
  <si>
    <t>Based on results for the quarter/year</t>
  </si>
  <si>
    <t>and the accompanying explanatory notes attached to the interim financial statements.)</t>
  </si>
  <si>
    <t>Post Balance Sheet Events</t>
  </si>
  <si>
    <t>Unquoted Investments and Properties</t>
  </si>
  <si>
    <t>Quoted Investments</t>
  </si>
  <si>
    <t>B14</t>
  </si>
  <si>
    <t>Authorisation for issue</t>
  </si>
  <si>
    <t>Non-current Asset Held for Sale</t>
  </si>
  <si>
    <t>Negative Goodwill</t>
  </si>
  <si>
    <t xml:space="preserve">ADDITIONAL INFORMATION REQUIRED BY BURSA SECURITIES LISTING REQUIREMENTS </t>
  </si>
  <si>
    <t>Dividend paid</t>
  </si>
  <si>
    <t>Profit from operations</t>
  </si>
  <si>
    <t>Treasury Shares</t>
  </si>
  <si>
    <t>Current tax assets</t>
  </si>
  <si>
    <t>Investment in an Associate</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</si>
  <si>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</si>
  <si>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</si>
  <si>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</si>
  <si>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</si>
  <si>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</si>
  <si>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</si>
  <si>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</si>
  <si>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</si>
  <si>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Assets classified as held for sale</t>
  </si>
  <si>
    <t>There is no disposal of unquoted investment and/or properties during the current financial quarter.</t>
  </si>
  <si>
    <t>Long Term Borrowings</t>
  </si>
  <si>
    <t>Drawdown of term loan</t>
  </si>
  <si>
    <t>Term Loan</t>
  </si>
  <si>
    <t xml:space="preserve"> </t>
  </si>
  <si>
    <t>31/12/2010</t>
  </si>
  <si>
    <t xml:space="preserve"> &lt;----   Non-distributable -----&gt;</t>
  </si>
  <si>
    <t>At 1 January 2010</t>
  </si>
  <si>
    <t>Effects of adopting FRS 139</t>
  </si>
  <si>
    <t>At 1 January 2010 as restated</t>
  </si>
  <si>
    <t>Total comprehensive income for the period</t>
  </si>
  <si>
    <t>FRSs/Interpretations</t>
  </si>
  <si>
    <t xml:space="preserve">     </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</si>
  <si>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</si>
  <si>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</si>
  <si>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</si>
  <si>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</si>
  <si>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Quarter Ended / Year To Date</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</si>
  <si>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</si>
  <si>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</si>
  <si>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</si>
  <si>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</si>
  <si>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</si>
  <si>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</si>
  <si>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</si>
  <si>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Repayment of term loan</t>
  </si>
  <si>
    <t>At 31 December 2010</t>
  </si>
  <si>
    <t>UNAUDITED CONDENSED CONSOLIDATED STATEMENT OF COMPREHENSIVE INCOME</t>
  </si>
  <si>
    <t>UNAUDITED CONDENSED CONSOLIDATED STATEMENT OF FINANCIAL POSITION</t>
  </si>
  <si>
    <t>Disclosure of Realised and Unrealised</t>
  </si>
  <si>
    <t>- Realised</t>
  </si>
  <si>
    <t>B15</t>
  </si>
  <si>
    <t xml:space="preserve"> - Unrealised</t>
  </si>
  <si>
    <t>Less: Consolidation adjustments</t>
  </si>
  <si>
    <t>Total retained profits:</t>
  </si>
  <si>
    <t>Total retained profit</t>
  </si>
  <si>
    <t>Current year
to date</t>
  </si>
  <si>
    <t>a) 2009 final dividend (5.0 sen per share tax exempt and 7.0 sen per share gross)</t>
  </si>
  <si>
    <t>b) 2010 interim dividend (4.5 sen per share tax exempt)</t>
  </si>
  <si>
    <t>(The Condensed Consolidated Income Statement should be read in conjunction with the Audited Financial Statements for the year ended 31 December 2010</t>
  </si>
  <si>
    <t>At 1 January 2011</t>
  </si>
  <si>
    <t>(The Condensed Consolidated Balance Sheet should be read in conjunction with the Audited Financial Statements for the year ended 31 December 2010 and the accompanying explanatory notes attached to the interim financial statements.)</t>
  </si>
  <si>
    <t>(The Condensed Consolidated Statement of Changes in Equity should be read in conjunction with the Audited Financial Statements for the year ended 31 December 2010 and the accompanying explanatory notes attached to the interim financial statements.)</t>
  </si>
  <si>
    <t>(The Condensed Consolidated Cash Flow Statement should be read in conjunction with the Audited Financial Statements for the year ended 31 December 2010</t>
  </si>
  <si>
    <t>The valuation of property, plant and equipment used in the condensed financial statements have been brought forward without amendment from the previous annual financial statements.</t>
  </si>
  <si>
    <r>
      <t xml:space="preserve">CCM DUOPHARMA BIOTECH BERHAD </t>
    </r>
    <r>
      <rPr>
        <b/>
        <sz val="10"/>
        <rFont val="Arial Black"/>
        <family val="2"/>
      </rPr>
      <t>(524271-W)</t>
    </r>
  </si>
  <si>
    <t xml:space="preserve">Prospect for the Remainder of Current Financial Year </t>
  </si>
  <si>
    <t>Secretary</t>
  </si>
  <si>
    <t>The interim financial report has been prepared in accordance with the same accounting policies in the consolidated financial statement as at and for the year ended 31 December 2010.</t>
  </si>
  <si>
    <t>FRS 3 : Business Combinations (revised)</t>
  </si>
  <si>
    <t>Amendments to FRS 2 : Share-based Payment</t>
  </si>
  <si>
    <t>Amendments to FRS 2 : Group Cash-settled Share-based Payment Transactions</t>
  </si>
  <si>
    <t>Amendments to FRS 5 : Non-current Assets Held for Sale and Discontinued Operations</t>
  </si>
  <si>
    <t>Amendments to FRS 127 : Consolidated and Separate Financial Statements</t>
  </si>
  <si>
    <t>Amendments to FRS 138 : Intangible Assets</t>
  </si>
  <si>
    <t>Amendments to IC Int. 9 : Reassessment of Embedded Derivatives</t>
  </si>
  <si>
    <t>Amendments to IC Int. 13 : Customer Loyalty Programmes</t>
  </si>
  <si>
    <t>IC Int. 17 : Distributions of Non-cash Assets to Owners</t>
  </si>
  <si>
    <t>IC Int. 4 : Determining Whether an Arrangement contains a lease</t>
  </si>
  <si>
    <t>Amendments to FRS 132 : Classification of Rights Issues</t>
  </si>
  <si>
    <t>Amendments to FRS 1 : limited Exemption from Comparative FRS 7 Disclosure for First-time Adopters</t>
  </si>
  <si>
    <t>Amendments to FRS 7 : Improving Disclosure about Financial Instruments</t>
  </si>
  <si>
    <t>Amendments to FRSs : Improvements to FRSs (2010)</t>
  </si>
  <si>
    <r>
      <t xml:space="preserve">The interim financial report is unaudited and has been prepared in accordance with the applicable disclosure provisions of the Listing Requirements of Bursa Malaysia Securities Berhad and FRS 134, </t>
    </r>
    <r>
      <rPr>
        <i/>
        <sz val="12"/>
        <rFont val="Arial Narrow"/>
        <family val="2"/>
      </rPr>
      <t>Interim Financial Reporting.</t>
    </r>
  </si>
  <si>
    <t>Other comprehensive income</t>
  </si>
  <si>
    <t>Total other comprehensive income for the period</t>
  </si>
  <si>
    <t>Total other comprehensive income attributable to:</t>
  </si>
  <si>
    <t>Profit attributable to:</t>
  </si>
  <si>
    <t>Profit before tax (PBT)</t>
  </si>
  <si>
    <t>Profit after tax (PAT)</t>
  </si>
  <si>
    <r>
      <t xml:space="preserve">CCM DUOPHARMA  BIOTECH BERHAD </t>
    </r>
    <r>
      <rPr>
        <sz val="12"/>
        <rFont val="Arial Black"/>
        <family val="2"/>
      </rPr>
      <t>(524271-W)</t>
    </r>
  </si>
  <si>
    <r>
      <t xml:space="preserve">CCM DUOPHARMA BIOTECH BERHAD </t>
    </r>
    <r>
      <rPr>
        <sz val="12"/>
        <rFont val="Arial Black"/>
        <family val="2"/>
      </rPr>
      <t>(524271-W)</t>
    </r>
  </si>
  <si>
    <t>2010 final dividend (11.0 sen per share tax exempt)</t>
  </si>
  <si>
    <t>Qtr 2 2011</t>
  </si>
  <si>
    <t>(30/6/11)</t>
  </si>
  <si>
    <t xml:space="preserve">Net cash used in financing activities </t>
  </si>
  <si>
    <t>Net decrease in cash and cash equivalents</t>
  </si>
  <si>
    <t>Transfer to deferred tax</t>
  </si>
  <si>
    <t>Current - unsecured</t>
  </si>
  <si>
    <t>Non-current - unsecured</t>
  </si>
  <si>
    <t xml:space="preserve">Quarter ended
</t>
  </si>
  <si>
    <t>FOR THE PERIOD ENDED 30 SEPT 2011</t>
  </si>
  <si>
    <t xml:space="preserve"> 30 Sept 10</t>
  </si>
  <si>
    <t xml:space="preserve"> 30 Sept 11</t>
  </si>
  <si>
    <t>AS AT 30 SEPT 2011</t>
  </si>
  <si>
    <t>30/9/2011</t>
  </si>
  <si>
    <t>Quarterly Report On Results For The Period Ended 30 Sept 2011</t>
  </si>
  <si>
    <t>Cash and cash equivalents as at  30 Sept (I)</t>
  </si>
  <si>
    <t>At 30 Sept 2011</t>
  </si>
  <si>
    <t>During the current quarter, no interim dividend was paid. (2010: nil )</t>
  </si>
  <si>
    <t>Significant related parties transactions of the Group for the year ended 30 Sept 2011 are as follows:-</t>
  </si>
  <si>
    <t>Qtr 3 2011</t>
  </si>
  <si>
    <t>(30/9/11)</t>
  </si>
  <si>
    <t>The Group recorded a revenue and profit before tax (PBT) of RM36.77 million and RM9.72 million respectively for current quarter ended 30 Sept 2011 as compared to RM35.35 million and RM9.29 million for the preceding financial quarter.  The increase in revenue and PBT was mainly due to increase demand in Government Hospitals.</t>
  </si>
  <si>
    <t>30/9/11</t>
  </si>
  <si>
    <t>As at 30 Sept 2011</t>
  </si>
  <si>
    <t>As at 30 Sept 2010</t>
  </si>
  <si>
    <t>There are no material events after the period end up to 17 Nov 2011 (latest practicable date which is not earlier than 7 days from the date of issuance of this quarterly report) that have not been reflected in the financial statements for the financial period ended 30 Sept 2011.</t>
  </si>
  <si>
    <t xml:space="preserve">The Group does not have any off balance sheet financial instruments after the period end up to 17 Nov 2011 (latest practicable date which is not earlier than 7 days from the date of issuance of this quarterly report) </t>
  </si>
  <si>
    <t>There was no material litigation up to 17 Nov 2011 (latest practicable date which is not earlier than 7 days from the date of issuance of this quarterly report).</t>
  </si>
  <si>
    <t>The Directors do not recommend any interim dividend for the current quarter ended 30 September 2011. (2010: Nil)</t>
  </si>
  <si>
    <t>There are no issuance, cancellations, repurchases, resale and repayments of debts and equity securities for the financial period under review.</t>
  </si>
  <si>
    <t>The Group's effective tax rate is lower than the statutory tax rate mainly due to the utilisation of capital allowances during the financial period under review.</t>
  </si>
  <si>
    <t>The Group recorded a revenue and profit before tax (PBT) of RM105.10 million and RM26.89 million respectively for period ended 30 Sept 2011 as compared to RM99.24 million and RM26.80 million for the corresponding period last year.  The increase in revenue was mainly due to increase sales to Government Hospitals.</t>
  </si>
  <si>
    <t xml:space="preserve">The accounting policies and methods of computation adopted by the Group in this interim financial report are consistent with those adopted in the most recent audited financial statements for the financial year ended 31 December 2010 except for the mandatory adoption of the following </t>
  </si>
  <si>
    <t>Barring any unforeseen circumstances, the Group is expected to remain profitable.</t>
  </si>
  <si>
    <t>The interim financial statements were authorised for issue by the Board of Directors in accordance with a resolution of the directors on 21 November 2011</t>
  </si>
  <si>
    <t>21 November 2011</t>
  </si>
</sst>
</file>

<file path=xl/styles.xml><?xml version="1.0" encoding="utf-8"?>
<styleSheet xmlns="http://schemas.openxmlformats.org/spreadsheetml/2006/main">
  <numFmts count="44">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_);_(* \(#,##0\);_(* &quot;-&quot;??_);_(@_)"/>
    <numFmt numFmtId="185" formatCode="0.0_);\(0.0\)"/>
    <numFmt numFmtId="186" formatCode="_(* #,##0.000_);_(* \(#,##0.000\);_(* &quot;-&quot;_);_(@_)"/>
    <numFmt numFmtId="187" formatCode="_(* #,##0.00_);_(* \(#,##0.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_(* #,##0.000_);_(* \(#,##0.000\);_(* &quot;-&quot;??_);_(@_)"/>
    <numFmt numFmtId="193" formatCode="0.00_);\(0.00\)"/>
    <numFmt numFmtId="194" formatCode="_(* #,##0.0_);_(* \(#,##0.0\);_(* &quot;-&quot;_);_(@_)"/>
    <numFmt numFmtId="195" formatCode="0_);\(0\)"/>
    <numFmt numFmtId="196" formatCode="[$€-2]\ #,##0.00_);[Red]\([$€-2]\ #,##0.00\)"/>
    <numFmt numFmtId="197" formatCode="#,##0.0"/>
    <numFmt numFmtId="198" formatCode="0.0"/>
    <numFmt numFmtId="199" formatCode="_(* #,##0.0000_);_(* \(#,##0.0000\);_(* &quot;-&quot;??_);_(@_)"/>
  </numFmts>
  <fonts count="27">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0"/>
    </font>
    <font>
      <u val="single"/>
      <sz val="10"/>
      <color indexed="36"/>
      <name val="Arial"/>
      <family val="0"/>
    </font>
    <font>
      <sz val="8"/>
      <name val="Arial"/>
      <family val="0"/>
    </font>
    <font>
      <sz val="10"/>
      <name val="Arial Narrow"/>
      <family val="2"/>
    </font>
    <font>
      <sz val="12"/>
      <name val="Arial Black"/>
      <family val="2"/>
    </font>
    <font>
      <sz val="10"/>
      <name val="Arial Black"/>
      <family val="2"/>
    </font>
    <font>
      <b/>
      <sz val="10"/>
      <name val="Arial"/>
      <family val="0"/>
    </font>
    <font>
      <b/>
      <u val="single"/>
      <sz val="10"/>
      <name val="Arial"/>
      <family val="2"/>
    </font>
    <font>
      <b/>
      <sz val="12"/>
      <name val="Arial Black"/>
      <family val="2"/>
    </font>
    <font>
      <b/>
      <sz val="10"/>
      <name val="Arial Black"/>
      <family val="2"/>
    </font>
    <font>
      <u val="singleAccounting"/>
      <sz val="12"/>
      <name val="Arial Narrow"/>
      <family val="2"/>
    </font>
    <font>
      <b/>
      <sz val="14"/>
      <name val="Arial Narrow"/>
      <family val="2"/>
    </font>
    <font>
      <u val="single"/>
      <sz val="12"/>
      <name val="Arial Narrow"/>
      <family val="2"/>
    </font>
    <font>
      <b/>
      <u val="single"/>
      <sz val="12"/>
      <name val="Arial Narrow"/>
      <family val="2"/>
    </font>
    <font>
      <sz val="12"/>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sz val="11"/>
      <name val="Times New Roman"/>
      <family val="1"/>
    </font>
    <font>
      <u val="single"/>
      <sz val="11"/>
      <name val="Times New Roman"/>
      <family val="1"/>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61">
    <xf numFmtId="0" fontId="0" fillId="0" borderId="0" xfId="0" applyAlignment="1">
      <alignment/>
    </xf>
    <xf numFmtId="0" fontId="3" fillId="2" borderId="0" xfId="0" applyFont="1" applyFill="1" applyAlignment="1">
      <alignment horizontal="center" vertical="top" wrapText="1"/>
    </xf>
    <xf numFmtId="0" fontId="8"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8" fillId="0" borderId="0" xfId="0" applyFont="1" applyFill="1" applyAlignment="1">
      <alignment/>
    </xf>
    <xf numFmtId="0" fontId="1"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horizontal="left"/>
    </xf>
    <xf numFmtId="0" fontId="1" fillId="2" borderId="0" xfId="0" applyFont="1" applyFill="1" applyAlignment="1">
      <alignment vertical="top" wrapText="1"/>
    </xf>
    <xf numFmtId="184" fontId="8" fillId="0" borderId="0" xfId="15" applyNumberFormat="1" applyFont="1" applyAlignment="1">
      <alignment vertical="top" wrapText="1"/>
    </xf>
    <xf numFmtId="0" fontId="3" fillId="0" borderId="0" xfId="0" applyFont="1" applyAlignment="1">
      <alignment horizontal="left" vertical="top" wrapText="1"/>
    </xf>
    <xf numFmtId="0" fontId="3" fillId="0" borderId="0" xfId="0" applyFont="1" applyFill="1" applyAlignment="1">
      <alignment horizontal="center" vertical="top" wrapText="1"/>
    </xf>
    <xf numFmtId="41" fontId="1" fillId="0" borderId="1" xfId="0" applyNumberFormat="1" applyFont="1" applyBorder="1" applyAlignment="1">
      <alignment vertical="top" wrapText="1"/>
    </xf>
    <xf numFmtId="0" fontId="0"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xf>
    <xf numFmtId="41" fontId="1" fillId="0" borderId="0" xfId="0" applyNumberFormat="1" applyFont="1" applyBorder="1" applyAlignment="1">
      <alignment/>
    </xf>
    <xf numFmtId="0" fontId="1" fillId="2" borderId="0" xfId="0" applyFont="1" applyFill="1" applyAlignment="1">
      <alignment/>
    </xf>
    <xf numFmtId="0" fontId="0" fillId="0" borderId="0" xfId="0" applyFont="1" applyAlignment="1">
      <alignment/>
    </xf>
    <xf numFmtId="0" fontId="3" fillId="2" borderId="0" xfId="22" applyFont="1" applyFill="1" applyAlignment="1">
      <alignment horizontal="center" vertical="center"/>
      <protection/>
    </xf>
    <xf numFmtId="0" fontId="0" fillId="0" borderId="0" xfId="0" applyFont="1" applyFill="1" applyAlignment="1">
      <alignment/>
    </xf>
    <xf numFmtId="0" fontId="1" fillId="0" borderId="0" xfId="21" applyFont="1" applyAlignment="1">
      <alignment vertical="center"/>
      <protection/>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184" fontId="0" fillId="0" borderId="0" xfId="15" applyNumberFormat="1" applyFont="1" applyAlignment="1">
      <alignment/>
    </xf>
    <xf numFmtId="184" fontId="0" fillId="0" borderId="2" xfId="15" applyNumberFormat="1" applyFont="1" applyBorder="1" applyAlignment="1">
      <alignment/>
    </xf>
    <xf numFmtId="0" fontId="3" fillId="0" borderId="0" xfId="21" applyFont="1" applyAlignment="1">
      <alignment vertical="center"/>
      <protection/>
    </xf>
    <xf numFmtId="184" fontId="11" fillId="0" borderId="0" xfId="15" applyNumberFormat="1" applyFont="1" applyAlignment="1">
      <alignment/>
    </xf>
    <xf numFmtId="0" fontId="0" fillId="0" borderId="0" xfId="0" applyFont="1" applyAlignment="1">
      <alignment/>
    </xf>
    <xf numFmtId="184" fontId="0" fillId="0" borderId="0" xfId="15" applyNumberFormat="1" applyFont="1" applyAlignment="1">
      <alignment horizontal="right"/>
    </xf>
    <xf numFmtId="184" fontId="0" fillId="0" borderId="3" xfId="15" applyNumberFormat="1" applyFont="1" applyBorder="1" applyAlignment="1">
      <alignment/>
    </xf>
    <xf numFmtId="0" fontId="3" fillId="0" borderId="0" xfId="21" applyFont="1" applyFill="1" applyAlignment="1">
      <alignment horizontal="center" vertical="center"/>
      <protection/>
    </xf>
    <xf numFmtId="0" fontId="1" fillId="0" borderId="0" xfId="21" applyFont="1" applyFill="1" applyAlignment="1">
      <alignment vertical="center"/>
      <protection/>
    </xf>
    <xf numFmtId="0" fontId="3" fillId="0" borderId="0" xfId="21" applyFont="1" applyFill="1" applyAlignment="1">
      <alignment vertical="center"/>
      <protection/>
    </xf>
    <xf numFmtId="0" fontId="12" fillId="0" borderId="0" xfId="0" applyFont="1" applyFill="1" applyAlignment="1">
      <alignment horizontal="center"/>
    </xf>
    <xf numFmtId="0" fontId="0" fillId="0" borderId="0" xfId="0" applyFont="1" applyFill="1" applyAlignment="1">
      <alignment/>
    </xf>
    <xf numFmtId="184" fontId="0" fillId="0" borderId="0" xfId="15" applyNumberFormat="1" applyFont="1" applyFill="1" applyAlignment="1">
      <alignment/>
    </xf>
    <xf numFmtId="0" fontId="0" fillId="0" borderId="0" xfId="0" applyFont="1" applyFill="1" applyAlignment="1">
      <alignment/>
    </xf>
    <xf numFmtId="184" fontId="0" fillId="0" borderId="3" xfId="15" applyNumberFormat="1" applyFont="1" applyFill="1" applyBorder="1" applyAlignment="1">
      <alignment/>
    </xf>
    <xf numFmtId="184" fontId="0" fillId="0" borderId="0" xfId="15" applyNumberFormat="1" applyFont="1" applyFill="1" applyAlignment="1">
      <alignment/>
    </xf>
    <xf numFmtId="0" fontId="1" fillId="0" borderId="0" xfId="21" applyNumberFormat="1" applyFont="1">
      <alignment/>
      <protection/>
    </xf>
    <xf numFmtId="0" fontId="0" fillId="0" borderId="0" xfId="0" applyFont="1" applyAlignment="1">
      <alignment/>
    </xf>
    <xf numFmtId="0" fontId="1" fillId="0" borderId="0" xfId="21" applyFont="1">
      <alignment/>
      <protection/>
    </xf>
    <xf numFmtId="41" fontId="1" fillId="0" borderId="0" xfId="21" applyNumberFormat="1" applyFont="1">
      <alignment/>
      <protection/>
    </xf>
    <xf numFmtId="0" fontId="1" fillId="0" borderId="4" xfId="0" applyFont="1" applyBorder="1" applyAlignment="1">
      <alignment horizontal="center" vertical="top" wrapText="1"/>
    </xf>
    <xf numFmtId="15" fontId="1" fillId="0" borderId="5" xfId="0" applyNumberFormat="1" applyFont="1" applyBorder="1" applyAlignment="1">
      <alignment horizontal="center" vertical="top" wrapText="1"/>
    </xf>
    <xf numFmtId="0" fontId="1" fillId="0" borderId="0" xfId="0" applyFont="1" applyBorder="1" applyAlignment="1">
      <alignmen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vertical="top" wrapText="1"/>
    </xf>
    <xf numFmtId="0" fontId="8" fillId="0" borderId="2" xfId="0" applyFont="1" applyBorder="1" applyAlignment="1">
      <alignment horizontal="left"/>
    </xf>
    <xf numFmtId="41" fontId="1" fillId="0" borderId="5" xfId="0" applyNumberFormat="1" applyFont="1" applyBorder="1" applyAlignment="1">
      <alignment vertical="top" wrapText="1"/>
    </xf>
    <xf numFmtId="41" fontId="3" fillId="0" borderId="7" xfId="0" applyNumberFormat="1" applyFont="1" applyBorder="1" applyAlignment="1">
      <alignment vertical="top" wrapText="1"/>
    </xf>
    <xf numFmtId="0" fontId="1" fillId="0" borderId="2" xfId="0" applyFont="1" applyFill="1" applyBorder="1" applyAlignment="1" quotePrefix="1">
      <alignment horizontal="left" vertical="justify"/>
    </xf>
    <xf numFmtId="0" fontId="1" fillId="0" borderId="8" xfId="0" applyFont="1" applyBorder="1" applyAlignment="1">
      <alignment vertical="top" wrapText="1"/>
    </xf>
    <xf numFmtId="41" fontId="3" fillId="0" borderId="5" xfId="0" applyNumberFormat="1" applyFont="1" applyBorder="1" applyAlignment="1">
      <alignment vertical="top" wrapText="1"/>
    </xf>
    <xf numFmtId="0" fontId="1" fillId="0" borderId="9" xfId="0" applyFont="1" applyFill="1" applyBorder="1" applyAlignment="1">
      <alignment vertical="top" wrapText="1"/>
    </xf>
    <xf numFmtId="0" fontId="1" fillId="0" borderId="4" xfId="0" applyFont="1" applyFill="1" applyBorder="1" applyAlignment="1">
      <alignment vertical="top" wrapText="1"/>
    </xf>
    <xf numFmtId="0" fontId="1" fillId="0" borderId="6" xfId="0" applyFont="1" applyFill="1" applyBorder="1" applyAlignment="1" quotePrefix="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vertical="top" wrapText="1"/>
    </xf>
    <xf numFmtId="41" fontId="1" fillId="0" borderId="5" xfId="0" applyNumberFormat="1" applyFont="1" applyFill="1" applyBorder="1" applyAlignment="1">
      <alignment vertical="top" wrapText="1"/>
    </xf>
    <xf numFmtId="0" fontId="1" fillId="0" borderId="2" xfId="0" applyFont="1" applyFill="1" applyBorder="1" applyAlignment="1">
      <alignment vertical="top" wrapText="1"/>
    </xf>
    <xf numFmtId="41" fontId="1" fillId="0" borderId="7" xfId="0" applyNumberFormat="1" applyFont="1" applyFill="1" applyBorder="1" applyAlignment="1">
      <alignment vertical="top" wrapText="1"/>
    </xf>
    <xf numFmtId="0" fontId="3" fillId="0" borderId="0" xfId="0" applyFont="1" applyAlignment="1">
      <alignment vertical="top" wrapText="1"/>
    </xf>
    <xf numFmtId="0" fontId="1" fillId="0" borderId="0" xfId="0" applyFont="1" applyAlignment="1">
      <alignment horizontal="justify" vertical="top" wrapText="1"/>
    </xf>
    <xf numFmtId="0" fontId="1" fillId="2" borderId="0" xfId="0" applyFont="1" applyFill="1" applyAlignment="1">
      <alignment horizontal="center" vertical="top" wrapText="1"/>
    </xf>
    <xf numFmtId="0" fontId="1" fillId="0" borderId="0" xfId="0" applyFont="1" applyAlignment="1">
      <alignment/>
    </xf>
    <xf numFmtId="0" fontId="1" fillId="0" borderId="0" xfId="0" applyFont="1" applyAlignment="1">
      <alignment horizontal="left" indent="2"/>
    </xf>
    <xf numFmtId="0" fontId="1" fillId="0" borderId="0" xfId="0" applyFont="1" applyBorder="1" applyAlignment="1">
      <alignment horizontal="left" vertical="top" wrapText="1"/>
    </xf>
    <xf numFmtId="0" fontId="3" fillId="2" borderId="0" xfId="0" applyFont="1" applyFill="1" applyAlignment="1" quotePrefix="1">
      <alignment horizontal="center" vertical="top" wrapText="1"/>
    </xf>
    <xf numFmtId="0" fontId="1" fillId="0" borderId="0" xfId="0" applyFont="1" applyAlignment="1" quotePrefix="1">
      <alignment horizontal="left" vertical="top" wrapText="1"/>
    </xf>
    <xf numFmtId="184" fontId="15" fillId="0" borderId="0" xfId="15" applyNumberFormat="1" applyFont="1" applyAlignment="1">
      <alignment horizontal="left" vertical="top" wrapText="1"/>
    </xf>
    <xf numFmtId="184" fontId="15" fillId="0" borderId="0" xfId="15" applyNumberFormat="1" applyFont="1" applyAlignment="1">
      <alignment horizontal="center" vertical="top" wrapText="1"/>
    </xf>
    <xf numFmtId="184" fontId="1" fillId="0" borderId="10" xfId="15" applyNumberFormat="1" applyFont="1" applyFill="1" applyBorder="1" applyAlignment="1">
      <alignment horizontal="left" vertical="top" wrapText="1"/>
    </xf>
    <xf numFmtId="184" fontId="1" fillId="0" borderId="0" xfId="15" applyNumberFormat="1" applyFont="1" applyFill="1" applyBorder="1" applyAlignment="1">
      <alignment horizontal="left" vertical="top" wrapText="1"/>
    </xf>
    <xf numFmtId="184" fontId="15" fillId="0" borderId="0" xfId="15" applyNumberFormat="1" applyFont="1" applyFill="1" applyAlignment="1">
      <alignment horizontal="left" vertical="top" wrapText="1"/>
    </xf>
    <xf numFmtId="184" fontId="16" fillId="3" borderId="0" xfId="15" applyNumberFormat="1" applyFont="1" applyFill="1" applyBorder="1" applyAlignment="1">
      <alignment vertical="center"/>
    </xf>
    <xf numFmtId="0" fontId="1" fillId="3" borderId="0" xfId="0" applyFont="1" applyFill="1" applyAlignment="1">
      <alignment horizontal="left" vertical="top" wrapText="1"/>
    </xf>
    <xf numFmtId="0" fontId="8" fillId="2" borderId="0" xfId="0" applyFont="1" applyFill="1" applyAlignment="1">
      <alignment/>
    </xf>
    <xf numFmtId="0" fontId="1" fillId="0" borderId="11" xfId="0" applyFont="1" applyBorder="1" applyAlignment="1" quotePrefix="1">
      <alignment horizontal="center" vertical="top" wrapText="1"/>
    </xf>
    <xf numFmtId="41" fontId="3" fillId="0" borderId="4" xfId="0" applyNumberFormat="1" applyFont="1" applyBorder="1" applyAlignment="1">
      <alignment horizontal="center" vertical="top" wrapText="1"/>
    </xf>
    <xf numFmtId="0" fontId="1" fillId="2" borderId="0" xfId="0" applyFont="1" applyFill="1" applyAlignment="1" quotePrefix="1">
      <alignment horizontal="center" vertical="top" wrapText="1"/>
    </xf>
    <xf numFmtId="0" fontId="1" fillId="0" borderId="6" xfId="0" applyFont="1" applyBorder="1" applyAlignment="1" quotePrefix="1">
      <alignment horizontal="center" vertical="top" wrapText="1"/>
    </xf>
    <xf numFmtId="14" fontId="3" fillId="0" borderId="5" xfId="0" applyNumberFormat="1" applyFont="1" applyBorder="1" applyAlignment="1">
      <alignment horizontal="center" vertical="top" wrapText="1"/>
    </xf>
    <xf numFmtId="0" fontId="1" fillId="0" borderId="12" xfId="0" applyFont="1" applyBorder="1" applyAlignment="1" quotePrefix="1">
      <alignment horizontal="center" vertical="top" wrapText="1"/>
    </xf>
    <xf numFmtId="41" fontId="3" fillId="0" borderId="7" xfId="0" applyNumberFormat="1" applyFont="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1" xfId="0" applyNumberFormat="1" applyFont="1" applyFill="1" applyBorder="1" applyAlignment="1">
      <alignment horizontal="center" vertical="top" wrapText="1"/>
    </xf>
    <xf numFmtId="0" fontId="1" fillId="0" borderId="13" xfId="0" applyFont="1" applyBorder="1" applyAlignment="1">
      <alignment horizontal="center" vertical="top" wrapText="1"/>
    </xf>
    <xf numFmtId="41" fontId="1" fillId="0" borderId="1" xfId="16" applyFont="1" applyBorder="1" applyAlignment="1">
      <alignment vertical="top" wrapText="1"/>
    </xf>
    <xf numFmtId="41" fontId="1" fillId="0" borderId="1" xfId="0" applyNumberFormat="1" applyFont="1" applyFill="1" applyBorder="1" applyAlignment="1">
      <alignment vertical="top" wrapText="1"/>
    </xf>
    <xf numFmtId="193" fontId="1" fillId="0" borderId="1" xfId="0" applyNumberFormat="1" applyFont="1" applyFill="1" applyBorder="1" applyAlignment="1">
      <alignment horizontal="center" vertical="top" wrapText="1"/>
    </xf>
    <xf numFmtId="2" fontId="1" fillId="2" borderId="0" xfId="0" applyNumberFormat="1" applyFont="1" applyFill="1" applyBorder="1" applyAlignment="1">
      <alignment horizontal="justify" vertical="top" wrapText="1"/>
    </xf>
    <xf numFmtId="0" fontId="8" fillId="2" borderId="0" xfId="0" applyFont="1" applyFill="1" applyAlignment="1">
      <alignment horizontal="justify" vertical="top" wrapText="1"/>
    </xf>
    <xf numFmtId="0" fontId="1" fillId="0" borderId="0" xfId="0" applyFont="1" applyFill="1" applyAlignment="1">
      <alignment vertical="top"/>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quotePrefix="1">
      <alignment horizontal="center" vertical="top" wrapText="1"/>
    </xf>
    <xf numFmtId="0" fontId="17"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84" fontId="1" fillId="0" borderId="0" xfId="15" applyNumberFormat="1" applyFont="1" applyFill="1" applyBorder="1" applyAlignment="1">
      <alignment horizontal="right" vertical="top" wrapText="1"/>
    </xf>
    <xf numFmtId="184" fontId="8" fillId="0" borderId="0" xfId="15" applyNumberFormat="1" applyFont="1" applyFill="1" applyAlignment="1">
      <alignment horizontal="right"/>
    </xf>
    <xf numFmtId="0" fontId="1" fillId="0" borderId="0" xfId="0" applyFont="1" applyFill="1" applyAlignment="1">
      <alignment horizontal="left"/>
    </xf>
    <xf numFmtId="184" fontId="1" fillId="0" borderId="8" xfId="15" applyNumberFormat="1" applyFont="1" applyFill="1" applyBorder="1" applyAlignment="1">
      <alignment horizontal="right" vertical="top" wrapText="1"/>
    </xf>
    <xf numFmtId="0" fontId="8" fillId="0" borderId="0" xfId="0" applyFont="1" applyAlignment="1">
      <alignment horizontal="justify" vertical="top" wrapText="1"/>
    </xf>
    <xf numFmtId="0" fontId="3" fillId="0" borderId="0" xfId="0" applyFont="1" applyAlignment="1">
      <alignment horizontal="center" vertical="top" wrapText="1"/>
    </xf>
    <xf numFmtId="41" fontId="1" fillId="0" borderId="0" xfId="0" applyNumberFormat="1" applyFont="1" applyAlignment="1">
      <alignment horizontal="right" vertical="top" wrapText="1"/>
    </xf>
    <xf numFmtId="41" fontId="1" fillId="0" borderId="0" xfId="0" applyNumberFormat="1" applyFont="1" applyAlignment="1">
      <alignment horizontal="left" vertical="top" wrapText="1"/>
    </xf>
    <xf numFmtId="41" fontId="1" fillId="0" borderId="3" xfId="0" applyNumberFormat="1" applyFont="1" applyBorder="1" applyAlignment="1">
      <alignment vertical="top" wrapText="1"/>
    </xf>
    <xf numFmtId="37" fontId="17" fillId="0" borderId="0" xfId="0" applyNumberFormat="1" applyFont="1" applyBorder="1" applyAlignment="1">
      <alignment vertical="top" wrapText="1"/>
    </xf>
    <xf numFmtId="41" fontId="1" fillId="0" borderId="0" xfId="0" applyNumberFormat="1" applyFont="1" applyAlignment="1">
      <alignment vertical="top" wrapText="1"/>
    </xf>
    <xf numFmtId="0" fontId="8" fillId="2" borderId="4" xfId="0" applyFont="1" applyFill="1" applyBorder="1" applyAlignment="1">
      <alignment horizontal="center"/>
    </xf>
    <xf numFmtId="0" fontId="8" fillId="2" borderId="5" xfId="0" applyFont="1" applyFill="1" applyBorder="1" applyAlignment="1">
      <alignment horizontal="center"/>
    </xf>
    <xf numFmtId="15" fontId="8" fillId="2" borderId="7" xfId="0" applyNumberFormat="1" applyFont="1" applyFill="1" applyBorder="1" applyAlignment="1" quotePrefix="1">
      <alignment horizontal="center"/>
    </xf>
    <xf numFmtId="0" fontId="18" fillId="0" borderId="0" xfId="0" applyFont="1" applyAlignment="1">
      <alignment/>
    </xf>
    <xf numFmtId="0" fontId="17" fillId="0" borderId="0" xfId="0" applyFont="1" applyAlignment="1">
      <alignment horizontal="center" vertical="top" wrapText="1"/>
    </xf>
    <xf numFmtId="0" fontId="1" fillId="0" borderId="0" xfId="0" applyFont="1" applyBorder="1" applyAlignment="1">
      <alignment horizontal="left"/>
    </xf>
    <xf numFmtId="184" fontId="1" fillId="0" borderId="10" xfId="15" applyNumberFormat="1" applyFont="1" applyBorder="1" applyAlignment="1">
      <alignment vertical="top" wrapText="1"/>
    </xf>
    <xf numFmtId="184" fontId="1" fillId="0" borderId="0" xfId="15" applyNumberFormat="1" applyFont="1" applyAlignment="1">
      <alignment vertical="top" wrapText="1"/>
    </xf>
    <xf numFmtId="0" fontId="1" fillId="0" borderId="0" xfId="0" applyFont="1" applyBorder="1" applyAlignment="1" quotePrefix="1">
      <alignment horizontal="left"/>
    </xf>
    <xf numFmtId="184" fontId="1" fillId="0" borderId="0" xfId="15" applyNumberFormat="1" applyFont="1" applyFill="1" applyBorder="1" applyAlignment="1">
      <alignment horizontal="left"/>
    </xf>
    <xf numFmtId="184" fontId="1" fillId="0" borderId="0" xfId="15" applyNumberFormat="1" applyFont="1" applyAlignment="1">
      <alignment horizontal="center" vertical="top" wrapText="1"/>
    </xf>
    <xf numFmtId="184" fontId="1" fillId="0" borderId="0" xfId="15" applyNumberFormat="1" applyFont="1" applyAlignment="1">
      <alignment/>
    </xf>
    <xf numFmtId="184" fontId="1" fillId="0" borderId="1" xfId="15" applyNumberFormat="1" applyFont="1" applyBorder="1" applyAlignment="1">
      <alignment horizontal="left"/>
    </xf>
    <xf numFmtId="184" fontId="8" fillId="0" borderId="0" xfId="15" applyNumberFormat="1" applyFont="1" applyBorder="1" applyAlignment="1">
      <alignment horizontal="left"/>
    </xf>
    <xf numFmtId="43" fontId="1" fillId="0" borderId="10" xfId="15" applyNumberFormat="1" applyFont="1" applyBorder="1" applyAlignment="1">
      <alignment horizontal="left"/>
    </xf>
    <xf numFmtId="184" fontId="15" fillId="0" borderId="0" xfId="15" applyNumberFormat="1" applyFont="1" applyAlignment="1">
      <alignment vertical="top" wrapText="1"/>
    </xf>
    <xf numFmtId="0" fontId="3" fillId="2" borderId="0" xfId="0" applyFont="1" applyFill="1" applyAlignment="1">
      <alignmen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xf>
    <xf numFmtId="0" fontId="1" fillId="0" borderId="0" xfId="0" applyFont="1" applyFill="1" applyAlignment="1">
      <alignment horizontal="justify" vertical="top" wrapText="1"/>
    </xf>
    <xf numFmtId="0" fontId="19" fillId="0" borderId="0" xfId="0" applyFont="1" applyBorder="1" applyAlignment="1">
      <alignment vertical="top" wrapText="1"/>
    </xf>
    <xf numFmtId="0" fontId="19" fillId="0" borderId="0" xfId="0" applyFont="1" applyFill="1" applyBorder="1" applyAlignment="1">
      <alignment vertical="top"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ont="1" applyAlignment="1">
      <alignment/>
    </xf>
    <xf numFmtId="0" fontId="21" fillId="0" borderId="11" xfId="22" applyFont="1" applyFill="1" applyBorder="1" applyAlignment="1">
      <alignment vertical="center"/>
      <protection/>
    </xf>
    <xf numFmtId="0" fontId="0" fillId="0" borderId="0" xfId="0" applyFont="1" applyAlignment="1">
      <alignment/>
    </xf>
    <xf numFmtId="0" fontId="21" fillId="0" borderId="6" xfId="22" applyFont="1" applyFill="1" applyBorder="1" applyAlignment="1">
      <alignment vertical="center"/>
      <protection/>
    </xf>
    <xf numFmtId="41" fontId="23" fillId="0" borderId="12" xfId="22" applyNumberFormat="1" applyFont="1" applyFill="1" applyBorder="1" applyAlignment="1">
      <alignment horizontal="center" vertical="center"/>
      <protection/>
    </xf>
    <xf numFmtId="0" fontId="23" fillId="0" borderId="6" xfId="22" applyFont="1" applyFill="1" applyBorder="1" applyAlignment="1">
      <alignment vertical="center"/>
      <protection/>
    </xf>
    <xf numFmtId="41" fontId="21" fillId="0" borderId="5" xfId="22" applyNumberFormat="1" applyFont="1" applyFill="1" applyBorder="1" applyAlignment="1">
      <alignment vertical="center"/>
      <protection/>
    </xf>
    <xf numFmtId="0" fontId="21" fillId="0" borderId="6" xfId="22" applyFont="1" applyFill="1" applyBorder="1" applyAlignment="1">
      <alignment horizontal="justify" vertical="center"/>
      <protection/>
    </xf>
    <xf numFmtId="41" fontId="23" fillId="0" borderId="5" xfId="22" applyNumberFormat="1" applyFont="1" applyFill="1" applyBorder="1" applyAlignment="1">
      <alignment vertical="center"/>
      <protection/>
    </xf>
    <xf numFmtId="0" fontId="0" fillId="0" borderId="0" xfId="0" applyFont="1" applyAlignment="1">
      <alignment/>
    </xf>
    <xf numFmtId="0" fontId="23" fillId="0" borderId="6" xfId="22" applyFont="1" applyFill="1" applyBorder="1" applyAlignment="1">
      <alignment horizontal="justify" vertical="top" wrapText="1"/>
      <protection/>
    </xf>
    <xf numFmtId="0" fontId="23" fillId="0" borderId="6" xfId="22" applyFont="1" applyFill="1" applyBorder="1" applyAlignment="1">
      <alignment horizontal="justify" vertical="center"/>
      <protection/>
    </xf>
    <xf numFmtId="41" fontId="23" fillId="0" borderId="14" xfId="22" applyNumberFormat="1" applyFont="1" applyFill="1" applyBorder="1" applyAlignment="1">
      <alignment vertical="center"/>
      <protection/>
    </xf>
    <xf numFmtId="187" fontId="21" fillId="0" borderId="5" xfId="22" applyNumberFormat="1" applyFont="1" applyFill="1" applyBorder="1" applyAlignment="1">
      <alignment vertical="center"/>
      <protection/>
    </xf>
    <xf numFmtId="41" fontId="21" fillId="0" borderId="5" xfId="22" applyNumberFormat="1" applyFont="1" applyFill="1" applyBorder="1" applyAlignment="1">
      <alignment horizontal="right" vertical="center"/>
      <protection/>
    </xf>
    <xf numFmtId="41" fontId="21" fillId="0" borderId="7" xfId="22" applyNumberFormat="1" applyFont="1" applyFill="1" applyBorder="1" applyAlignment="1">
      <alignment horizontal="right" vertical="center"/>
      <protection/>
    </xf>
    <xf numFmtId="41" fontId="23" fillId="0" borderId="15" xfId="22" applyNumberFormat="1" applyFont="1" applyFill="1" applyBorder="1" applyAlignment="1">
      <alignment vertical="center"/>
      <protection/>
    </xf>
    <xf numFmtId="41" fontId="23" fillId="0" borderId="6" xfId="22" applyNumberFormat="1" applyFont="1" applyFill="1" applyBorder="1" applyAlignment="1">
      <alignment vertical="center"/>
      <protection/>
    </xf>
    <xf numFmtId="41" fontId="21" fillId="0" borderId="6" xfId="22" applyNumberFormat="1" applyFont="1" applyFill="1" applyBorder="1" applyAlignment="1">
      <alignment vertical="center"/>
      <protection/>
    </xf>
    <xf numFmtId="41" fontId="21" fillId="0" borderId="6" xfId="22" applyNumberFormat="1" applyFont="1" applyFill="1" applyBorder="1" applyAlignment="1">
      <alignment horizontal="right" vertical="center"/>
      <protection/>
    </xf>
    <xf numFmtId="41" fontId="23" fillId="0" borderId="15" xfId="22" applyNumberFormat="1" applyFont="1" applyFill="1" applyBorder="1" applyAlignment="1">
      <alignment horizontal="center" vertical="center"/>
      <protection/>
    </xf>
    <xf numFmtId="187" fontId="23" fillId="0" borderId="5" xfId="22" applyNumberFormat="1" applyFont="1" applyFill="1" applyBorder="1" applyAlignment="1">
      <alignment vertical="center"/>
      <protection/>
    </xf>
    <xf numFmtId="41" fontId="21" fillId="0" borderId="6" xfId="22" applyNumberFormat="1" applyFont="1" applyFill="1" applyBorder="1" applyAlignment="1">
      <alignment horizontal="center" vertical="center"/>
      <protection/>
    </xf>
    <xf numFmtId="41" fontId="21" fillId="0" borderId="5" xfId="22" applyNumberFormat="1" applyFont="1" applyFill="1" applyBorder="1" applyAlignment="1">
      <alignment horizontal="center" vertical="center"/>
      <protection/>
    </xf>
    <xf numFmtId="0" fontId="21" fillId="0" borderId="6" xfId="22" applyFont="1" applyBorder="1" applyAlignment="1">
      <alignment vertical="center"/>
      <protection/>
    </xf>
    <xf numFmtId="187" fontId="23" fillId="0" borderId="5" xfId="22" applyNumberFormat="1" applyFont="1" applyBorder="1" applyAlignment="1">
      <alignment vertical="center"/>
      <protection/>
    </xf>
    <xf numFmtId="0" fontId="21" fillId="0" borderId="12" xfId="22" applyFont="1" applyBorder="1" applyAlignment="1">
      <alignment vertical="center"/>
      <protection/>
    </xf>
    <xf numFmtId="187" fontId="23" fillId="0" borderId="7" xfId="22" applyNumberFormat="1" applyFont="1" applyFill="1" applyBorder="1" applyAlignment="1">
      <alignment horizontal="center" vertical="center"/>
      <protection/>
    </xf>
    <xf numFmtId="0" fontId="21" fillId="0" borderId="0" xfId="22" applyFont="1" applyAlignment="1">
      <alignment vertical="center"/>
      <protection/>
    </xf>
    <xf numFmtId="41" fontId="21" fillId="0" borderId="0" xfId="22" applyNumberFormat="1" applyFont="1" applyAlignment="1">
      <alignment vertical="center"/>
      <protection/>
    </xf>
    <xf numFmtId="41" fontId="21" fillId="0" borderId="0" xfId="22" applyNumberFormat="1" applyFont="1" applyFill="1" applyAlignment="1">
      <alignment vertical="center"/>
      <protection/>
    </xf>
    <xf numFmtId="0" fontId="0" fillId="0" borderId="0" xfId="0" applyFont="1" applyFill="1"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41" fontId="3" fillId="0" borderId="0" xfId="0" applyNumberFormat="1" applyFont="1" applyFill="1" applyBorder="1" applyAlignment="1">
      <alignment horizontal="center" vertical="center"/>
    </xf>
    <xf numFmtId="41" fontId="3" fillId="0" borderId="0" xfId="0" applyNumberFormat="1" applyFont="1" applyBorder="1" applyAlignment="1">
      <alignment horizontal="center" vertical="center"/>
    </xf>
    <xf numFmtId="184"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Fill="1" applyBorder="1" applyAlignment="1" quotePrefix="1">
      <alignment horizontal="center"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41" fontId="1" fillId="0" borderId="0" xfId="0" applyNumberFormat="1" applyFont="1" applyFill="1" applyBorder="1" applyAlignment="1">
      <alignment vertical="center"/>
    </xf>
    <xf numFmtId="41" fontId="1" fillId="0" borderId="0" xfId="0" applyNumberFormat="1" applyFont="1" applyBorder="1" applyAlignment="1">
      <alignment vertical="center"/>
    </xf>
    <xf numFmtId="184" fontId="1" fillId="0" borderId="0" xfId="0" applyNumberFormat="1" applyFont="1" applyBorder="1" applyAlignment="1">
      <alignment vertical="center"/>
    </xf>
    <xf numFmtId="0" fontId="11" fillId="0" borderId="0" xfId="0" applyFont="1" applyAlignment="1">
      <alignment/>
    </xf>
    <xf numFmtId="41" fontId="1" fillId="0" borderId="8"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vertical="center"/>
    </xf>
    <xf numFmtId="184" fontId="1" fillId="0" borderId="0" xfId="15" applyNumberFormat="1" applyFont="1" applyFill="1" applyAlignment="1">
      <alignment horizontal="right"/>
    </xf>
    <xf numFmtId="0" fontId="3" fillId="0" borderId="0" xfId="0" applyFont="1" applyBorder="1" applyAlignment="1">
      <alignment vertical="center"/>
    </xf>
    <xf numFmtId="41" fontId="3" fillId="0" borderId="10" xfId="0" applyNumberFormat="1" applyFont="1" applyFill="1" applyBorder="1" applyAlignment="1">
      <alignment vertical="center"/>
    </xf>
    <xf numFmtId="41" fontId="3" fillId="0" borderId="0" xfId="0" applyNumberFormat="1" applyFont="1" applyBorder="1" applyAlignment="1">
      <alignment vertical="center"/>
    </xf>
    <xf numFmtId="41" fontId="1" fillId="0" borderId="2" xfId="0" applyNumberFormat="1" applyFont="1" applyFill="1" applyBorder="1" applyAlignment="1">
      <alignment vertical="center"/>
    </xf>
    <xf numFmtId="0" fontId="1" fillId="0" borderId="0" xfId="0" applyFont="1" applyAlignment="1">
      <alignment vertical="center"/>
    </xf>
    <xf numFmtId="0" fontId="4" fillId="0" borderId="0" xfId="0" applyFont="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0" applyFont="1" applyFill="1" applyAlignment="1">
      <alignment/>
    </xf>
    <xf numFmtId="0" fontId="1" fillId="0" borderId="0" xfId="0" applyFont="1" applyFill="1" applyBorder="1" applyAlignment="1" quotePrefix="1">
      <alignment horizontal="left" vertical="center"/>
    </xf>
    <xf numFmtId="0" fontId="3" fillId="0" borderId="0" xfId="0" applyFont="1" applyBorder="1" applyAlignment="1" quotePrefix="1">
      <alignment horizontal="left" vertical="center"/>
    </xf>
    <xf numFmtId="41" fontId="1" fillId="0" borderId="0" xfId="15" applyNumberFormat="1" applyFont="1" applyFill="1" applyBorder="1" applyAlignment="1">
      <alignment vertical="center"/>
    </xf>
    <xf numFmtId="41" fontId="1" fillId="0" borderId="0" xfId="15" applyNumberFormat="1" applyFont="1" applyBorder="1" applyAlignment="1">
      <alignment vertical="center"/>
    </xf>
    <xf numFmtId="43" fontId="3" fillId="0" borderId="0" xfId="15" applyNumberFormat="1" applyFont="1" applyFill="1" applyBorder="1" applyAlignment="1">
      <alignment vertical="center"/>
    </xf>
    <xf numFmtId="184" fontId="3" fillId="0" borderId="0" xfId="15" applyNumberFormat="1" applyFont="1" applyBorder="1" applyAlignment="1">
      <alignment vertical="center"/>
    </xf>
    <xf numFmtId="0" fontId="24"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quotePrefix="1">
      <alignment horizontal="left" vertical="center"/>
    </xf>
    <xf numFmtId="0" fontId="25" fillId="0" borderId="0" xfId="0" applyFont="1" applyBorder="1" applyAlignment="1">
      <alignment horizontal="center" vertical="center"/>
    </xf>
    <xf numFmtId="41" fontId="25" fillId="0" borderId="0" xfId="0" applyNumberFormat="1" applyFont="1" applyFill="1" applyBorder="1" applyAlignment="1">
      <alignment vertical="center"/>
    </xf>
    <xf numFmtId="41" fontId="25" fillId="0" borderId="0" xfId="0" applyNumberFormat="1" applyFont="1" applyBorder="1" applyAlignment="1">
      <alignment vertical="center"/>
    </xf>
    <xf numFmtId="184" fontId="25" fillId="0" borderId="0" xfId="0" applyNumberFormat="1" applyFont="1" applyBorder="1" applyAlignment="1">
      <alignment vertical="center"/>
    </xf>
    <xf numFmtId="0" fontId="0" fillId="0" borderId="0" xfId="0" applyFont="1" applyAlignment="1">
      <alignment/>
    </xf>
    <xf numFmtId="0" fontId="26" fillId="0" borderId="0" xfId="0" applyFont="1" applyBorder="1" applyAlignment="1">
      <alignment vertical="center"/>
    </xf>
    <xf numFmtId="0" fontId="25" fillId="0" borderId="0" xfId="0" applyFont="1" applyBorder="1" applyAlignment="1" quotePrefix="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7" xfId="0" applyFont="1" applyFill="1" applyBorder="1" applyAlignment="1">
      <alignment horizontal="justify" vertical="center"/>
    </xf>
    <xf numFmtId="0" fontId="3" fillId="0" borderId="7" xfId="0" applyFont="1" applyFill="1" applyBorder="1" applyAlignment="1">
      <alignment horizontal="center" vertical="center"/>
    </xf>
    <xf numFmtId="0" fontId="0" fillId="0" borderId="11" xfId="0" applyFont="1" applyFill="1" applyBorder="1" applyAlignment="1">
      <alignment horizontal="left" vertical="center"/>
    </xf>
    <xf numFmtId="3" fontId="0" fillId="0" borderId="5" xfId="15" applyNumberFormat="1" applyFont="1" applyFill="1" applyBorder="1" applyAlignment="1">
      <alignment horizontal="right" vertical="center"/>
    </xf>
    <xf numFmtId="41" fontId="0" fillId="0" borderId="5" xfId="15" applyNumberFormat="1" applyFont="1" applyFill="1" applyBorder="1" applyAlignment="1">
      <alignment horizontal="right" vertical="center"/>
    </xf>
    <xf numFmtId="184" fontId="0" fillId="0" borderId="5" xfId="15" applyNumberFormat="1" applyFont="1" applyFill="1" applyBorder="1" applyAlignment="1">
      <alignment horizontal="right" vertical="center"/>
    </xf>
    <xf numFmtId="0" fontId="0" fillId="0" borderId="6" xfId="0" applyFont="1" applyFill="1" applyBorder="1" applyAlignment="1">
      <alignment horizontal="left" vertical="center"/>
    </xf>
    <xf numFmtId="41" fontId="0" fillId="0" borderId="6" xfId="15" applyNumberFormat="1" applyFont="1" applyFill="1" applyBorder="1" applyAlignment="1">
      <alignment horizontal="right" vertical="center"/>
    </xf>
    <xf numFmtId="0" fontId="0" fillId="0" borderId="5" xfId="0" applyFont="1" applyFill="1" applyBorder="1" applyAlignment="1">
      <alignment horizontal="left" vertical="center"/>
    </xf>
    <xf numFmtId="184" fontId="0" fillId="0" borderId="6" xfId="15"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184" fontId="0" fillId="0" borderId="1" xfId="15" applyNumberFormat="1" applyFont="1" applyFill="1" applyBorder="1" applyAlignment="1">
      <alignment horizontal="right" vertical="center"/>
    </xf>
    <xf numFmtId="0" fontId="0" fillId="0" borderId="5" xfId="0" applyFont="1" applyFill="1" applyBorder="1" applyAlignment="1">
      <alignment/>
    </xf>
    <xf numFmtId="3" fontId="0" fillId="0" borderId="7" xfId="0" applyNumberFormat="1" applyFont="1" applyFill="1" applyBorder="1" applyAlignment="1">
      <alignment horizontal="right" vertical="center"/>
    </xf>
    <xf numFmtId="0" fontId="0" fillId="0" borderId="7" xfId="0" applyFont="1" applyFill="1" applyBorder="1" applyAlignment="1">
      <alignment horizontal="left" vertical="center"/>
    </xf>
    <xf numFmtId="41" fontId="0" fillId="0" borderId="7" xfId="0" applyNumberFormat="1" applyFont="1" applyFill="1" applyBorder="1" applyAlignment="1">
      <alignment horizontal="right" vertical="center"/>
    </xf>
    <xf numFmtId="3" fontId="0" fillId="0" borderId="1" xfId="15" applyNumberFormat="1" applyFont="1" applyFill="1" applyBorder="1" applyAlignment="1">
      <alignment horizontal="right" vertical="center"/>
    </xf>
    <xf numFmtId="41" fontId="0" fillId="0" borderId="1" xfId="15" applyNumberFormat="1" applyFont="1" applyFill="1" applyBorder="1" applyAlignment="1">
      <alignment horizontal="right" vertical="center"/>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3" fontId="0" fillId="0" borderId="0" xfId="0" applyNumberFormat="1" applyFont="1" applyAlignment="1">
      <alignment/>
    </xf>
    <xf numFmtId="0" fontId="1" fillId="0" borderId="0" xfId="0" applyFont="1" applyFill="1" applyAlignment="1">
      <alignment vertical="top" wrapText="1"/>
    </xf>
    <xf numFmtId="0" fontId="1" fillId="0" borderId="1" xfId="0" applyFont="1" applyFill="1" applyBorder="1" applyAlignment="1">
      <alignment horizontal="center" vertical="top" wrapText="1"/>
    </xf>
    <xf numFmtId="41" fontId="3" fillId="0" borderId="8" xfId="0" applyNumberFormat="1" applyFont="1" applyFill="1" applyBorder="1" applyAlignment="1">
      <alignment vertical="center"/>
    </xf>
    <xf numFmtId="0" fontId="1" fillId="0" borderId="0" xfId="0" applyFont="1" applyAlignment="1">
      <alignment wrapText="1"/>
    </xf>
    <xf numFmtId="0" fontId="1" fillId="0" borderId="4" xfId="0" applyFont="1" applyBorder="1" applyAlignment="1">
      <alignment wrapText="1"/>
    </xf>
    <xf numFmtId="184" fontId="1" fillId="0" borderId="0" xfId="15" applyNumberFormat="1" applyFont="1" applyFill="1" applyBorder="1" applyAlignment="1">
      <alignment/>
    </xf>
    <xf numFmtId="41" fontId="21" fillId="0" borderId="7" xfId="22" applyNumberFormat="1" applyFont="1" applyFill="1" applyBorder="1" applyAlignment="1">
      <alignment vertical="center"/>
      <protection/>
    </xf>
    <xf numFmtId="41" fontId="21" fillId="0" borderId="7" xfId="16" applyFont="1" applyFill="1" applyBorder="1" applyAlignment="1">
      <alignment vertical="center"/>
    </xf>
    <xf numFmtId="37" fontId="0" fillId="0" borderId="5" xfId="0" applyNumberFormat="1" applyFont="1" applyFill="1" applyBorder="1" applyAlignment="1">
      <alignment horizontal="right" vertical="center"/>
    </xf>
    <xf numFmtId="49" fontId="22" fillId="0" borderId="4" xfId="22" applyNumberFormat="1" applyFont="1" applyFill="1" applyBorder="1" applyAlignment="1">
      <alignment horizontal="center" vertical="center"/>
      <protection/>
    </xf>
    <xf numFmtId="49" fontId="22" fillId="0" borderId="5" xfId="22" applyNumberFormat="1" applyFont="1" applyFill="1" applyBorder="1" applyAlignment="1">
      <alignment horizontal="center" vertical="center"/>
      <protection/>
    </xf>
    <xf numFmtId="14" fontId="22" fillId="0" borderId="5" xfId="22" applyNumberFormat="1" applyFont="1" applyFill="1" applyBorder="1" applyAlignment="1">
      <alignment horizontal="center" vertical="center"/>
      <protection/>
    </xf>
    <xf numFmtId="41" fontId="22" fillId="0" borderId="5" xfId="22" applyNumberFormat="1" applyFont="1" applyFill="1" applyBorder="1" applyAlignment="1">
      <alignment horizontal="center" vertical="center"/>
      <protection/>
    </xf>
    <xf numFmtId="41" fontId="21" fillId="0" borderId="4" xfId="16" applyFont="1" applyFill="1" applyBorder="1" applyAlignment="1">
      <alignment vertical="center"/>
    </xf>
    <xf numFmtId="41" fontId="21" fillId="0" borderId="5" xfId="16" applyFont="1" applyFill="1" applyBorder="1" applyAlignment="1">
      <alignment vertical="center"/>
    </xf>
    <xf numFmtId="184" fontId="21" fillId="0" borderId="5" xfId="15" applyNumberFormat="1" applyFont="1" applyFill="1" applyBorder="1" applyAlignment="1">
      <alignment/>
    </xf>
    <xf numFmtId="184" fontId="21" fillId="0" borderId="7" xfId="15" applyNumberFormat="1" applyFont="1" applyFill="1" applyBorder="1" applyAlignment="1">
      <alignment/>
    </xf>
    <xf numFmtId="41" fontId="23" fillId="0" borderId="4" xfId="22" applyNumberFormat="1" applyFont="1" applyFill="1" applyBorder="1" applyAlignment="1">
      <alignment vertical="center"/>
      <protection/>
    </xf>
    <xf numFmtId="41" fontId="23" fillId="0" borderId="14" xfId="22" applyNumberFormat="1" applyFont="1" applyFill="1" applyBorder="1" applyAlignment="1">
      <alignment horizontal="center" vertical="center"/>
      <protection/>
    </xf>
    <xf numFmtId="184" fontId="0" fillId="0" borderId="0" xfId="15" applyNumberFormat="1" applyFont="1" applyBorder="1" applyAlignment="1">
      <alignment/>
    </xf>
    <xf numFmtId="187" fontId="23" fillId="0" borderId="6" xfId="22" applyNumberFormat="1" applyFont="1" applyFill="1" applyBorder="1" applyAlignment="1">
      <alignment vertical="center"/>
      <protection/>
    </xf>
    <xf numFmtId="187" fontId="23" fillId="0" borderId="12" xfId="22" applyNumberFormat="1" applyFont="1" applyFill="1" applyBorder="1" applyAlignment="1">
      <alignment horizontal="center" vertical="center"/>
      <protection/>
    </xf>
    <xf numFmtId="184" fontId="1" fillId="0" borderId="1" xfId="15" applyNumberFormat="1" applyFont="1" applyFill="1" applyBorder="1" applyAlignment="1">
      <alignment/>
    </xf>
    <xf numFmtId="41" fontId="1" fillId="0" borderId="0" xfId="0" applyNumberFormat="1" applyFont="1" applyFill="1" applyBorder="1" applyAlignment="1">
      <alignment horizontal="center" vertical="top" wrapText="1"/>
    </xf>
    <xf numFmtId="184" fontId="1" fillId="0" borderId="14" xfId="23" applyNumberFormat="1" applyFont="1" applyFill="1" applyBorder="1" applyAlignment="1">
      <alignment/>
    </xf>
    <xf numFmtId="41" fontId="1" fillId="0" borderId="14" xfId="0" applyNumberFormat="1" applyFont="1" applyFill="1" applyBorder="1" applyAlignment="1">
      <alignment horizontal="center"/>
    </xf>
    <xf numFmtId="41" fontId="1" fillId="0" borderId="0" xfId="0" applyNumberFormat="1" applyFont="1" applyFill="1" applyBorder="1" applyAlignment="1">
      <alignment horizontal="center"/>
    </xf>
    <xf numFmtId="41" fontId="3" fillId="0" borderId="5" xfId="0" applyNumberFormat="1" applyFont="1" applyFill="1" applyBorder="1" applyAlignment="1">
      <alignment vertical="top" wrapText="1"/>
    </xf>
    <xf numFmtId="41" fontId="3" fillId="0" borderId="7" xfId="0" applyNumberFormat="1" applyFont="1" applyFill="1" applyBorder="1" applyAlignment="1">
      <alignment vertical="top" wrapText="1"/>
    </xf>
    <xf numFmtId="0" fontId="1" fillId="0" borderId="16" xfId="0" applyFont="1" applyFill="1" applyBorder="1" applyAlignment="1">
      <alignment horizontal="left" vertical="top" wrapText="1"/>
    </xf>
    <xf numFmtId="0" fontId="1" fillId="0" borderId="0" xfId="0" applyFont="1" applyFill="1" applyAlignment="1">
      <alignment vertical="top" wrapText="1"/>
    </xf>
    <xf numFmtId="0" fontId="3" fillId="0" borderId="0" xfId="0" applyFont="1" applyFill="1" applyAlignment="1">
      <alignment horizontal="justify" vertical="top" wrapText="1"/>
    </xf>
    <xf numFmtId="0" fontId="1" fillId="0" borderId="0" xfId="0" applyFont="1" applyFill="1" applyAlignment="1">
      <alignment horizontal="left" wrapText="1"/>
    </xf>
    <xf numFmtId="0" fontId="3" fillId="2" borderId="0" xfId="0" applyFont="1" applyFill="1" applyAlignment="1">
      <alignment horizontal="center" vertical="top" wrapText="1"/>
    </xf>
    <xf numFmtId="0" fontId="17" fillId="0" borderId="0"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Border="1" applyAlignment="1">
      <alignment horizontal="left" vertical="top" wrapText="1"/>
    </xf>
    <xf numFmtId="0" fontId="1" fillId="0" borderId="1" xfId="0" applyFont="1" applyBorder="1" applyAlignment="1">
      <alignment horizontal="left" vertical="top" wrapText="1"/>
    </xf>
    <xf numFmtId="0" fontId="1" fillId="0" borderId="23" xfId="0" applyFont="1" applyBorder="1" applyAlignment="1">
      <alignment horizontal="left" vertical="top" wrapText="1"/>
    </xf>
    <xf numFmtId="0" fontId="1" fillId="0" borderId="2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0" xfId="0" applyFont="1" applyAlignment="1">
      <alignment horizontal="justify" vertical="top" wrapText="1"/>
    </xf>
    <xf numFmtId="0" fontId="13" fillId="2" borderId="0" xfId="0" applyFont="1" applyFill="1" applyAlignment="1">
      <alignment horizontal="center" vertical="top" wrapText="1"/>
    </xf>
    <xf numFmtId="0" fontId="2" fillId="0" borderId="0" xfId="0" applyFont="1" applyAlignment="1">
      <alignment horizontal="left" vertical="center" wrapText="1"/>
    </xf>
    <xf numFmtId="49" fontId="22" fillId="0" borderId="11" xfId="22" applyNumberFormat="1" applyFont="1" applyFill="1" applyBorder="1" applyAlignment="1">
      <alignment horizontal="center" vertical="center"/>
      <protection/>
    </xf>
    <xf numFmtId="49" fontId="22" fillId="0" borderId="24" xfId="22" applyNumberFormat="1" applyFont="1" applyFill="1" applyBorder="1" applyAlignment="1">
      <alignment horizontal="center" vertical="center"/>
      <protection/>
    </xf>
    <xf numFmtId="49" fontId="22" fillId="0" borderId="13" xfId="22" applyNumberFormat="1" applyFont="1" applyFill="1" applyBorder="1" applyAlignment="1">
      <alignment horizontal="center" vertical="center"/>
      <protection/>
    </xf>
    <xf numFmtId="0" fontId="20" fillId="2" borderId="0" xfId="0" applyFont="1" applyFill="1" applyAlignment="1">
      <alignment horizontal="center" vertical="top" wrapText="1"/>
    </xf>
    <xf numFmtId="0" fontId="2" fillId="2" borderId="0" xfId="22" applyFont="1" applyFill="1" applyAlignment="1">
      <alignment horizontal="center" vertical="top"/>
      <protection/>
    </xf>
    <xf numFmtId="0" fontId="3" fillId="2" borderId="0" xfId="22" applyFont="1" applyFill="1" applyAlignment="1">
      <alignment horizontal="center" vertical="center"/>
      <protection/>
    </xf>
    <xf numFmtId="184" fontId="2" fillId="2" borderId="0" xfId="0" applyNumberFormat="1" applyFont="1" applyFill="1" applyAlignment="1" quotePrefix="1">
      <alignment horizontal="center" vertical="top" wrapText="1"/>
    </xf>
    <xf numFmtId="184" fontId="3" fillId="2" borderId="0" xfId="0" applyNumberFormat="1" applyFont="1" applyFill="1" applyAlignment="1">
      <alignment horizontal="center" vertical="center"/>
    </xf>
    <xf numFmtId="0" fontId="9" fillId="2" borderId="0" xfId="0" applyFont="1" applyFill="1" applyAlignment="1">
      <alignment horizontal="center" vertical="top" wrapText="1"/>
    </xf>
    <xf numFmtId="0" fontId="2" fillId="2" borderId="0" xfId="0" applyFont="1" applyFill="1" applyAlignment="1">
      <alignment horizontal="center" vertical="top" wrapText="1"/>
    </xf>
    <xf numFmtId="0" fontId="2" fillId="0" borderId="0" xfId="0" applyFont="1" applyFill="1" applyAlignment="1">
      <alignment horizontal="left" vertical="center" wrapText="1"/>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22" applyFont="1" applyFill="1" applyAlignment="1">
      <alignment horizontal="center" vertical="center"/>
      <protection/>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justify" vertical="top" wrapText="1"/>
    </xf>
    <xf numFmtId="0" fontId="1" fillId="0" borderId="12" xfId="0" applyFont="1" applyFill="1" applyBorder="1" applyAlignment="1">
      <alignment horizontal="left" vertical="justify" wrapText="1"/>
    </xf>
    <xf numFmtId="0" fontId="1" fillId="0" borderId="2" xfId="0" applyFont="1" applyFill="1" applyBorder="1" applyAlignment="1">
      <alignment horizontal="left" vertical="justify" wrapText="1"/>
    </xf>
    <xf numFmtId="0" fontId="1"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vertical="top" wrapText="1"/>
    </xf>
    <xf numFmtId="0" fontId="3" fillId="0" borderId="1"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14" fontId="3" fillId="0" borderId="1" xfId="22" applyNumberFormat="1" applyFont="1" applyFill="1" applyBorder="1" applyAlignment="1">
      <alignment horizontal="center" vertical="center"/>
      <protection/>
    </xf>
    <xf numFmtId="14" fontId="3" fillId="0" borderId="0" xfId="22" applyNumberFormat="1" applyFont="1" applyFill="1" applyBorder="1" applyAlignment="1">
      <alignment horizontal="center" vertical="center"/>
      <protection/>
    </xf>
    <xf numFmtId="0" fontId="1" fillId="0" borderId="0" xfId="0" applyFont="1" applyAlignment="1">
      <alignment horizontal="justify" wrapText="1"/>
    </xf>
    <xf numFmtId="0" fontId="3" fillId="0" borderId="0" xfId="0" applyFont="1" applyAlignment="1">
      <alignment vertical="top" wrapText="1"/>
    </xf>
    <xf numFmtId="0" fontId="1" fillId="0" borderId="0" xfId="0" applyFont="1" applyAlignment="1">
      <alignment horizontal="left" wrapText="1"/>
    </xf>
    <xf numFmtId="0" fontId="1" fillId="0" borderId="0" xfId="0" applyFont="1" applyAlignment="1" quotePrefix="1">
      <alignment horizontal="left" vertical="top" wrapText="1"/>
    </xf>
    <xf numFmtId="0" fontId="3" fillId="0" borderId="2" xfId="0" applyFont="1" applyBorder="1" applyAlignment="1">
      <alignment horizontal="left" vertical="top" wrapText="1"/>
    </xf>
    <xf numFmtId="41" fontId="1" fillId="0" borderId="9" xfId="0" applyNumberFormat="1" applyFont="1" applyBorder="1" applyAlignment="1">
      <alignment horizontal="center" vertical="top" wrapText="1"/>
    </xf>
    <xf numFmtId="41" fontId="1" fillId="0" borderId="25" xfId="0" applyNumberFormat="1" applyFont="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25"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6" xfId="0" applyNumberFormat="1" applyFont="1" applyFill="1" applyBorder="1" applyAlignment="1">
      <alignment horizontal="center" vertical="top" wrapText="1"/>
    </xf>
    <xf numFmtId="41" fontId="1" fillId="0" borderId="0" xfId="0" applyNumberFormat="1" applyFont="1" applyBorder="1" applyAlignment="1">
      <alignment horizontal="center" vertical="top" wrapText="1"/>
    </xf>
    <xf numFmtId="41" fontId="1" fillId="0" borderId="27" xfId="0" applyNumberFormat="1" applyFont="1" applyBorder="1" applyAlignment="1">
      <alignment horizontal="center" vertical="top" wrapText="1"/>
    </xf>
    <xf numFmtId="41" fontId="1" fillId="0" borderId="2" xfId="0" applyNumberFormat="1" applyFont="1" applyBorder="1" applyAlignment="1">
      <alignment horizontal="center" vertical="top" wrapText="1"/>
    </xf>
    <xf numFmtId="41" fontId="1" fillId="0" borderId="26" xfId="0" applyNumberFormat="1" applyFont="1" applyBorder="1" applyAlignment="1">
      <alignment horizontal="center" vertical="top" wrapText="1"/>
    </xf>
    <xf numFmtId="41" fontId="1" fillId="0" borderId="8" xfId="0" applyNumberFormat="1" applyFont="1" applyBorder="1" applyAlignment="1">
      <alignment horizontal="left" vertical="top" wrapText="1" indent="1"/>
    </xf>
    <xf numFmtId="41" fontId="1" fillId="0" borderId="24" xfId="0" applyNumberFormat="1" applyFont="1" applyBorder="1" applyAlignment="1">
      <alignment horizontal="left" vertical="top" wrapText="1" indent="1"/>
    </xf>
    <xf numFmtId="0" fontId="1" fillId="0" borderId="0" xfId="0"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horizontal="justify" vertical="top" wrapText="1"/>
    </xf>
    <xf numFmtId="0" fontId="1" fillId="2" borderId="0" xfId="0" applyFont="1" applyFill="1" applyBorder="1" applyAlignment="1">
      <alignment horizontal="left" wrapText="1" shrinkToFit="1"/>
    </xf>
    <xf numFmtId="0" fontId="1" fillId="0" borderId="0" xfId="0" applyFont="1" applyBorder="1" applyAlignment="1">
      <alignment horizontal="left" wrapText="1"/>
    </xf>
    <xf numFmtId="0" fontId="1" fillId="0" borderId="0" xfId="0" applyFont="1" applyBorder="1" applyAlignment="1" quotePrefix="1">
      <alignment horizontal="left" wrapText="1"/>
    </xf>
    <xf numFmtId="0" fontId="1" fillId="2" borderId="0" xfId="0" applyFont="1" applyFill="1" applyBorder="1" applyAlignment="1">
      <alignment horizontal="justify" wrapText="1" shrinkToFit="1"/>
    </xf>
    <xf numFmtId="0" fontId="3" fillId="0" borderId="0" xfId="0" applyNumberFormat="1" applyFont="1" applyFill="1" applyAlignment="1">
      <alignment horizontal="left" vertical="top" wrapText="1"/>
    </xf>
    <xf numFmtId="0" fontId="1" fillId="0" borderId="12" xfId="0" applyFont="1" applyBorder="1" applyAlignment="1">
      <alignment horizontal="left" vertical="top" wrapText="1"/>
    </xf>
    <xf numFmtId="0" fontId="1" fillId="0" borderId="2" xfId="0" applyFont="1" applyBorder="1" applyAlignment="1">
      <alignment horizontal="left" vertical="top" wrapText="1"/>
    </xf>
    <xf numFmtId="0" fontId="1" fillId="0" borderId="11" xfId="0" applyFont="1" applyFill="1" applyBorder="1" applyAlignment="1">
      <alignment horizontal="left" vertical="justify"/>
    </xf>
    <xf numFmtId="0" fontId="1" fillId="0" borderId="9" xfId="0" applyFont="1" applyFill="1" applyBorder="1" applyAlignment="1">
      <alignment horizontal="left" vertical="justify"/>
    </xf>
    <xf numFmtId="0" fontId="1" fillId="0" borderId="13" xfId="0" applyFont="1" applyBorder="1" applyAlignment="1">
      <alignment horizontal="left" vertical="top" wrapText="1"/>
    </xf>
    <xf numFmtId="0" fontId="1" fillId="0" borderId="8"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2</xdr:col>
      <xdr:colOff>38100</xdr:colOff>
      <xdr:row>6</xdr:row>
      <xdr:rowOff>0</xdr:rowOff>
    </xdr:to>
    <xdr:pic>
      <xdr:nvPicPr>
        <xdr:cNvPr id="1" name="Picture 2"/>
        <xdr:cNvPicPr preferRelativeResize="1">
          <a:picLocks noChangeAspect="1"/>
        </xdr:cNvPicPr>
      </xdr:nvPicPr>
      <xdr:blipFill>
        <a:blip r:embed="rId1"/>
        <a:stretch>
          <a:fillRect/>
        </a:stretch>
      </xdr:blipFill>
      <xdr:spPr>
        <a:xfrm>
          <a:off x="3114675" y="1905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xdr:cNvPicPr preferRelativeResize="1">
          <a:picLocks noChangeAspect="1"/>
        </xdr:cNvPicPr>
      </xdr:nvPicPr>
      <xdr:blipFill>
        <a:blip r:embed="rId1"/>
        <a:stretch>
          <a:fillRect/>
        </a:stretch>
      </xdr:blipFill>
      <xdr:spPr>
        <a:xfrm>
          <a:off x="24765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34</xdr:row>
      <xdr:rowOff>104775</xdr:rowOff>
    </xdr:from>
    <xdr:to>
      <xdr:col>3</xdr:col>
      <xdr:colOff>781050</xdr:colOff>
      <xdr:row>34</xdr:row>
      <xdr:rowOff>104775</xdr:rowOff>
    </xdr:to>
    <xdr:sp>
      <xdr:nvSpPr>
        <xdr:cNvPr id="4"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5"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xdr:cNvPicPr preferRelativeResize="1">
          <a:picLocks noChangeAspect="1"/>
        </xdr:cNvPicPr>
      </xdr:nvPicPr>
      <xdr:blipFill>
        <a:blip r:embed="rId1"/>
        <a:stretch>
          <a:fillRect/>
        </a:stretch>
      </xdr:blipFill>
      <xdr:spPr>
        <a:xfrm>
          <a:off x="3514725" y="0"/>
          <a:ext cx="16859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xdr:cNvPicPr preferRelativeResize="1">
          <a:picLocks noChangeAspect="1"/>
        </xdr:cNvPicPr>
      </xdr:nvPicPr>
      <xdr:blipFill>
        <a:blip r:embed="rId1"/>
        <a:stretch>
          <a:fillRect/>
        </a:stretch>
      </xdr:blipFill>
      <xdr:spPr>
        <a:xfrm>
          <a:off x="3514725" y="0"/>
          <a:ext cx="16859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57"/>
  <sheetViews>
    <sheetView workbookViewId="0" topLeftCell="A1">
      <selection activeCell="J40" sqref="J40"/>
    </sheetView>
  </sheetViews>
  <sheetFormatPr defaultColWidth="9.140625" defaultRowHeight="12.75"/>
  <cols>
    <col min="1" max="1" width="44.421875" style="144" customWidth="1"/>
    <col min="2" max="2" width="16.8515625" style="144" customWidth="1"/>
    <col min="3" max="3" width="15.00390625" style="173" customWidth="1"/>
    <col min="4" max="4" width="15.7109375" style="173" customWidth="1"/>
    <col min="5" max="5" width="15.28125" style="173" customWidth="1"/>
    <col min="6" max="16384" width="9.140625" style="144" customWidth="1"/>
  </cols>
  <sheetData>
    <row r="7" spans="1:5" s="142" customFormat="1" ht="22.5">
      <c r="A7" s="300" t="s">
        <v>249</v>
      </c>
      <c r="B7" s="300"/>
      <c r="C7" s="300"/>
      <c r="D7" s="300"/>
      <c r="E7" s="300"/>
    </row>
    <row r="8" spans="1:5" s="21" customFormat="1" ht="13.5">
      <c r="A8" s="301" t="s">
        <v>0</v>
      </c>
      <c r="B8" s="301"/>
      <c r="C8" s="301"/>
      <c r="D8" s="301"/>
      <c r="E8" s="301"/>
    </row>
    <row r="9" spans="1:5" s="21" customFormat="1" ht="15.75">
      <c r="A9" s="302" t="s">
        <v>206</v>
      </c>
      <c r="B9" s="302"/>
      <c r="C9" s="302"/>
      <c r="D9" s="302"/>
      <c r="E9" s="302"/>
    </row>
    <row r="10" spans="1:5" s="21" customFormat="1" ht="15.75">
      <c r="A10" s="302" t="s">
        <v>260</v>
      </c>
      <c r="B10" s="302"/>
      <c r="C10" s="302"/>
      <c r="D10" s="302"/>
      <c r="E10" s="302"/>
    </row>
    <row r="12" spans="1:5" ht="16.5">
      <c r="A12" s="143"/>
      <c r="B12" s="297" t="s">
        <v>61</v>
      </c>
      <c r="C12" s="298"/>
      <c r="D12" s="299" t="s">
        <v>62</v>
      </c>
      <c r="E12" s="298"/>
    </row>
    <row r="13" spans="1:5" ht="16.5">
      <c r="A13" s="145"/>
      <c r="B13" s="257" t="s">
        <v>54</v>
      </c>
      <c r="C13" s="257" t="s">
        <v>54</v>
      </c>
      <c r="D13" s="257" t="s">
        <v>54</v>
      </c>
      <c r="E13" s="257" t="s">
        <v>54</v>
      </c>
    </row>
    <row r="14" spans="1:5" ht="16.5">
      <c r="A14" s="145"/>
      <c r="B14" s="258" t="s">
        <v>63</v>
      </c>
      <c r="C14" s="258" t="s">
        <v>63</v>
      </c>
      <c r="D14" s="258" t="s">
        <v>63</v>
      </c>
      <c r="E14" s="258" t="s">
        <v>63</v>
      </c>
    </row>
    <row r="15" spans="1:5" ht="16.5">
      <c r="A15" s="145"/>
      <c r="B15" s="258" t="s">
        <v>56</v>
      </c>
      <c r="C15" s="258" t="s">
        <v>56</v>
      </c>
      <c r="D15" s="258" t="s">
        <v>64</v>
      </c>
      <c r="E15" s="258" t="s">
        <v>64</v>
      </c>
    </row>
    <row r="16" spans="1:5" ht="16.5">
      <c r="A16" s="145"/>
      <c r="B16" s="259">
        <v>40816</v>
      </c>
      <c r="C16" s="259">
        <v>40451</v>
      </c>
      <c r="D16" s="259">
        <v>40816</v>
      </c>
      <c r="E16" s="259">
        <v>40451</v>
      </c>
    </row>
    <row r="17" spans="1:5" ht="16.5">
      <c r="A17" s="146"/>
      <c r="B17" s="260" t="s">
        <v>22</v>
      </c>
      <c r="C17" s="260" t="s">
        <v>22</v>
      </c>
      <c r="D17" s="260" t="s">
        <v>108</v>
      </c>
      <c r="E17" s="260" t="s">
        <v>108</v>
      </c>
    </row>
    <row r="18" spans="1:5" ht="16.5">
      <c r="A18" s="143" t="s">
        <v>16</v>
      </c>
      <c r="B18" s="261">
        <v>36767</v>
      </c>
      <c r="C18" s="261">
        <v>34464</v>
      </c>
      <c r="D18" s="261">
        <v>105096</v>
      </c>
      <c r="E18" s="261">
        <v>99242</v>
      </c>
    </row>
    <row r="19" spans="1:5" ht="16.5">
      <c r="A19" s="145" t="s">
        <v>109</v>
      </c>
      <c r="B19" s="254">
        <v>-19802</v>
      </c>
      <c r="C19" s="254">
        <v>-18184</v>
      </c>
      <c r="D19" s="255">
        <v>-59030</v>
      </c>
      <c r="E19" s="254">
        <v>-55821</v>
      </c>
    </row>
    <row r="20" spans="1:5" ht="16.5">
      <c r="A20" s="147" t="s">
        <v>110</v>
      </c>
      <c r="B20" s="148">
        <f>SUM(B18:B19)</f>
        <v>16965</v>
      </c>
      <c r="C20" s="148">
        <f>SUM(C18:C19)</f>
        <v>16280</v>
      </c>
      <c r="D20" s="148">
        <f>SUM(D18:D19)</f>
        <v>46066</v>
      </c>
      <c r="E20" s="148">
        <f>SUM(E18:E19)</f>
        <v>43421</v>
      </c>
    </row>
    <row r="21" spans="1:5" ht="16.5">
      <c r="A21" s="145"/>
      <c r="B21" s="148"/>
      <c r="C21" s="148"/>
      <c r="D21" s="148"/>
      <c r="E21" s="148"/>
    </row>
    <row r="22" spans="1:5" ht="16.5">
      <c r="A22" s="145" t="s">
        <v>66</v>
      </c>
      <c r="B22" s="148">
        <v>94</v>
      </c>
      <c r="C22" s="148">
        <v>103</v>
      </c>
      <c r="D22" s="262">
        <v>501</v>
      </c>
      <c r="E22" s="148">
        <v>504</v>
      </c>
    </row>
    <row r="23" spans="1:5" ht="16.5">
      <c r="A23" s="145" t="s">
        <v>111</v>
      </c>
      <c r="B23" s="263">
        <v>-3102</v>
      </c>
      <c r="C23" s="148">
        <v>-3176</v>
      </c>
      <c r="D23" s="263">
        <v>-8227</v>
      </c>
      <c r="E23" s="148">
        <v>-8665</v>
      </c>
    </row>
    <row r="24" spans="1:5" ht="16.5">
      <c r="A24" s="145" t="s">
        <v>112</v>
      </c>
      <c r="B24" s="263">
        <v>-3349</v>
      </c>
      <c r="C24" s="148">
        <v>-2405</v>
      </c>
      <c r="D24" s="263">
        <v>-9434</v>
      </c>
      <c r="E24" s="148">
        <v>-6737</v>
      </c>
    </row>
    <row r="25" spans="1:5" ht="16.5">
      <c r="A25" s="149" t="s">
        <v>113</v>
      </c>
      <c r="B25" s="264">
        <f>-781+10</f>
        <v>-771</v>
      </c>
      <c r="C25" s="254">
        <f>-581-C27</f>
        <v>-571</v>
      </c>
      <c r="D25" s="264">
        <f>-1913+31</f>
        <v>-1882</v>
      </c>
      <c r="E25" s="254">
        <f>-1721-E27</f>
        <v>-1689</v>
      </c>
    </row>
    <row r="26" spans="1:5" s="151" customFormat="1" ht="16.5">
      <c r="A26" s="147" t="s">
        <v>166</v>
      </c>
      <c r="B26" s="150">
        <f>SUM(B20:B25)</f>
        <v>9837</v>
      </c>
      <c r="C26" s="150">
        <f>SUM(C20:C25)</f>
        <v>10231</v>
      </c>
      <c r="D26" s="150">
        <f>SUM(D20:D25)</f>
        <v>27024</v>
      </c>
      <c r="E26" s="150">
        <f>SUM(E20:E25)</f>
        <v>26834</v>
      </c>
    </row>
    <row r="27" spans="1:5" ht="16.5">
      <c r="A27" s="145" t="s">
        <v>67</v>
      </c>
      <c r="B27" s="254">
        <v>-111</v>
      </c>
      <c r="C27" s="254">
        <v>-10</v>
      </c>
      <c r="D27" s="262">
        <v>-132</v>
      </c>
      <c r="E27" s="254">
        <v>-32</v>
      </c>
    </row>
    <row r="28" spans="1:5" s="151" customFormat="1" ht="26.25" customHeight="1">
      <c r="A28" s="152" t="s">
        <v>88</v>
      </c>
      <c r="B28" s="150">
        <f>SUM(B26:B27)</f>
        <v>9726</v>
      </c>
      <c r="C28" s="150">
        <f>SUM(C26:C27)</f>
        <v>10221</v>
      </c>
      <c r="D28" s="265">
        <f>SUM(D26:D27)</f>
        <v>26892</v>
      </c>
      <c r="E28" s="150">
        <f>SUM(E26:E27)</f>
        <v>26802</v>
      </c>
    </row>
    <row r="29" spans="1:5" ht="16.5">
      <c r="A29" s="145" t="s">
        <v>32</v>
      </c>
      <c r="B29" s="254">
        <v>-2205</v>
      </c>
      <c r="C29" s="254">
        <v>-2602</v>
      </c>
      <c r="D29" s="255">
        <v>-6515</v>
      </c>
      <c r="E29" s="254">
        <v>-6747</v>
      </c>
    </row>
    <row r="30" spans="1:5" s="151" customFormat="1" ht="18.75" customHeight="1" thickBot="1">
      <c r="A30" s="153" t="s">
        <v>134</v>
      </c>
      <c r="B30" s="154">
        <f>SUM(B28:B29)</f>
        <v>7521</v>
      </c>
      <c r="C30" s="154">
        <f>SUM(C28:C29)</f>
        <v>7619</v>
      </c>
      <c r="D30" s="154">
        <f>SUM(D28:D29)</f>
        <v>20377</v>
      </c>
      <c r="E30" s="154">
        <f>SUM(E28:E29)</f>
        <v>20055</v>
      </c>
    </row>
    <row r="31" spans="1:5" ht="17.25" thickTop="1">
      <c r="A31" s="145"/>
      <c r="B31" s="155"/>
      <c r="C31" s="155"/>
      <c r="D31" s="155"/>
      <c r="E31" s="155"/>
    </row>
    <row r="32" spans="1:5" ht="16.5">
      <c r="A32" s="147" t="s">
        <v>243</v>
      </c>
      <c r="B32" s="155">
        <v>0</v>
      </c>
      <c r="C32" s="155">
        <v>0</v>
      </c>
      <c r="D32" s="148">
        <v>0</v>
      </c>
      <c r="E32" s="148">
        <v>0</v>
      </c>
    </row>
    <row r="33" spans="1:5" s="151" customFormat="1" ht="17.25" thickBot="1">
      <c r="A33" s="147" t="s">
        <v>244</v>
      </c>
      <c r="B33" s="154">
        <f>B30</f>
        <v>7521</v>
      </c>
      <c r="C33" s="154">
        <f>C30</f>
        <v>7619</v>
      </c>
      <c r="D33" s="154">
        <f>D30</f>
        <v>20377</v>
      </c>
      <c r="E33" s="154">
        <f>E30</f>
        <v>20055</v>
      </c>
    </row>
    <row r="34" spans="1:5" ht="17.25" thickTop="1">
      <c r="A34" s="145"/>
      <c r="B34" s="155"/>
      <c r="C34" s="155"/>
      <c r="D34" s="148"/>
      <c r="E34" s="148"/>
    </row>
    <row r="35" spans="1:5" ht="16.5">
      <c r="A35" s="147" t="s">
        <v>246</v>
      </c>
      <c r="B35" s="148"/>
      <c r="C35" s="148"/>
      <c r="D35" s="148"/>
      <c r="E35" s="148"/>
    </row>
    <row r="36" spans="1:5" ht="16.5">
      <c r="A36" s="145" t="s">
        <v>135</v>
      </c>
      <c r="B36" s="148">
        <f>+B30</f>
        <v>7521</v>
      </c>
      <c r="C36" s="148">
        <f>+C30</f>
        <v>7619</v>
      </c>
      <c r="D36" s="148">
        <f>+D30</f>
        <v>20377</v>
      </c>
      <c r="E36" s="148">
        <f>E30</f>
        <v>20055</v>
      </c>
    </row>
    <row r="37" spans="1:5" ht="16.5">
      <c r="A37" s="145" t="s">
        <v>136</v>
      </c>
      <c r="B37" s="156" t="s">
        <v>92</v>
      </c>
      <c r="C37" s="156" t="s">
        <v>92</v>
      </c>
      <c r="D37" s="157" t="str">
        <f>B37</f>
        <v>-</v>
      </c>
      <c r="E37" s="157" t="str">
        <f>C37</f>
        <v>-</v>
      </c>
    </row>
    <row r="38" spans="1:5" s="151" customFormat="1" ht="17.25" thickBot="1">
      <c r="A38" s="153"/>
      <c r="B38" s="158">
        <f>SUM(B36:B37)</f>
        <v>7521</v>
      </c>
      <c r="C38" s="158">
        <f>SUM(C36:C37)</f>
        <v>7619</v>
      </c>
      <c r="D38" s="154">
        <f>SUM(D30:D31)</f>
        <v>20377</v>
      </c>
      <c r="E38" s="154">
        <f>SUM(E30:E31)</f>
        <v>20055</v>
      </c>
    </row>
    <row r="39" spans="1:5" s="151" customFormat="1" ht="17.25" thickTop="1">
      <c r="A39" s="153"/>
      <c r="B39" s="159"/>
      <c r="C39" s="159"/>
      <c r="D39" s="150"/>
      <c r="E39" s="150"/>
    </row>
    <row r="40" spans="1:5" s="151" customFormat="1" ht="16.5">
      <c r="A40" s="147" t="s">
        <v>245</v>
      </c>
      <c r="B40" s="159"/>
      <c r="C40" s="159"/>
      <c r="D40" s="150"/>
      <c r="E40" s="150"/>
    </row>
    <row r="41" spans="1:5" ht="16.5">
      <c r="A41" s="145" t="s">
        <v>135</v>
      </c>
      <c r="B41" s="160">
        <f aca="true" t="shared" si="0" ref="B41:E42">B36</f>
        <v>7521</v>
      </c>
      <c r="C41" s="160">
        <f t="shared" si="0"/>
        <v>7619</v>
      </c>
      <c r="D41" s="160">
        <f t="shared" si="0"/>
        <v>20377</v>
      </c>
      <c r="E41" s="148">
        <f t="shared" si="0"/>
        <v>20055</v>
      </c>
    </row>
    <row r="42" spans="1:5" ht="16.5">
      <c r="A42" s="145" t="s">
        <v>136</v>
      </c>
      <c r="B42" s="161" t="str">
        <f t="shared" si="0"/>
        <v>-</v>
      </c>
      <c r="C42" s="161" t="str">
        <f t="shared" si="0"/>
        <v>-</v>
      </c>
      <c r="D42" s="161" t="str">
        <f t="shared" si="0"/>
        <v>-</v>
      </c>
      <c r="E42" s="156" t="str">
        <f t="shared" si="0"/>
        <v>-</v>
      </c>
    </row>
    <row r="43" spans="1:5" s="151" customFormat="1" ht="17.25" thickBot="1">
      <c r="A43" s="147"/>
      <c r="B43" s="162">
        <f>SUM(B41:B42)</f>
        <v>7521</v>
      </c>
      <c r="C43" s="162">
        <f>SUM(C41:C42)</f>
        <v>7619</v>
      </c>
      <c r="D43" s="162">
        <f>SUM(D41:D42)</f>
        <v>20377</v>
      </c>
      <c r="E43" s="266">
        <f>SUM(E41:E42)</f>
        <v>20055</v>
      </c>
    </row>
    <row r="44" spans="1:5" s="151" customFormat="1" ht="17.25" thickTop="1">
      <c r="A44" s="147"/>
      <c r="B44" s="159"/>
      <c r="C44" s="159"/>
      <c r="D44" s="150"/>
      <c r="E44" s="150"/>
    </row>
    <row r="45" spans="1:5" ht="16.5">
      <c r="A45" s="145" t="s">
        <v>114</v>
      </c>
      <c r="B45" s="163"/>
      <c r="C45" s="164"/>
      <c r="D45" s="163"/>
      <c r="E45" s="165"/>
    </row>
    <row r="46" spans="1:5" s="151" customFormat="1" ht="16.5">
      <c r="A46" s="166" t="s">
        <v>89</v>
      </c>
      <c r="B46" s="167">
        <f>B38/+NOTES!E177*100</f>
        <v>5.417729178372304</v>
      </c>
      <c r="C46" s="268">
        <v>5.49</v>
      </c>
      <c r="D46" s="163">
        <f>D38/+NOTES!G177*100</f>
        <v>14.67850917001628</v>
      </c>
      <c r="E46" s="163">
        <v>14.45</v>
      </c>
    </row>
    <row r="47" spans="1:5" s="151" customFormat="1" ht="16.5">
      <c r="A47" s="168" t="s">
        <v>90</v>
      </c>
      <c r="B47" s="169">
        <f>NOTES!E188</f>
        <v>5.417729178372304</v>
      </c>
      <c r="C47" s="269">
        <v>5.49</v>
      </c>
      <c r="D47" s="169">
        <f>NOTES!G188</f>
        <v>14.67850917001628</v>
      </c>
      <c r="E47" s="169">
        <v>14.45</v>
      </c>
    </row>
    <row r="48" spans="1:5" ht="16.5">
      <c r="A48" s="170"/>
      <c r="B48" s="171"/>
      <c r="C48" s="172"/>
      <c r="D48" s="172"/>
      <c r="E48" s="172"/>
    </row>
    <row r="49" spans="1:5" ht="16.5">
      <c r="A49" s="170"/>
      <c r="B49" s="171"/>
      <c r="C49" s="172"/>
      <c r="D49" s="172"/>
      <c r="E49" s="172"/>
    </row>
    <row r="50" spans="1:5" s="21" customFormat="1" ht="13.5">
      <c r="A50" s="296" t="s">
        <v>218</v>
      </c>
      <c r="B50" s="296"/>
      <c r="C50" s="296"/>
      <c r="D50" s="296"/>
      <c r="E50" s="296"/>
    </row>
    <row r="51" spans="1:5" s="21" customFormat="1" ht="13.5">
      <c r="A51" s="296" t="s">
        <v>156</v>
      </c>
      <c r="B51" s="296"/>
      <c r="C51" s="296"/>
      <c r="D51" s="296"/>
      <c r="E51" s="296"/>
    </row>
    <row r="52" spans="1:5" ht="16.5">
      <c r="A52" s="170"/>
      <c r="B52" s="171"/>
      <c r="C52" s="172"/>
      <c r="D52" s="172"/>
      <c r="E52" s="172"/>
    </row>
    <row r="53" spans="1:5" ht="16.5">
      <c r="A53" s="170"/>
      <c r="B53" s="171"/>
      <c r="C53" s="172"/>
      <c r="D53" s="172"/>
      <c r="E53" s="172"/>
    </row>
    <row r="54" spans="1:5" ht="16.5">
      <c r="A54" s="170"/>
      <c r="B54" s="171"/>
      <c r="C54" s="172"/>
      <c r="D54" s="172"/>
      <c r="E54" s="172"/>
    </row>
    <row r="55" spans="1:5" ht="16.5">
      <c r="A55" s="170"/>
      <c r="B55" s="171"/>
      <c r="C55" s="172"/>
      <c r="D55" s="172"/>
      <c r="E55" s="172"/>
    </row>
    <row r="56" spans="1:5" ht="16.5">
      <c r="A56" s="170"/>
      <c r="B56" s="171"/>
      <c r="C56" s="172"/>
      <c r="D56" s="172"/>
      <c r="E56" s="172"/>
    </row>
    <row r="57" spans="1:5" ht="16.5">
      <c r="A57" s="170"/>
      <c r="B57" s="171"/>
      <c r="C57" s="172"/>
      <c r="D57" s="172"/>
      <c r="E57" s="172"/>
    </row>
  </sheetData>
  <mergeCells count="8">
    <mergeCell ref="A7:E7"/>
    <mergeCell ref="A8:E8"/>
    <mergeCell ref="A9:E9"/>
    <mergeCell ref="A10:E10"/>
    <mergeCell ref="A51:E51"/>
    <mergeCell ref="A50:E50"/>
    <mergeCell ref="B12:C12"/>
    <mergeCell ref="D12:E12"/>
  </mergeCells>
  <printOptions/>
  <pageMargins left="0.75" right="0.75" top="0.65" bottom="0.5" header="0.5" footer="0.5"/>
  <pageSetup orientation="portrait" scale="81"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workbookViewId="0" topLeftCell="A45">
      <selection activeCell="G27" sqref="G27"/>
    </sheetView>
  </sheetViews>
  <sheetFormatPr defaultColWidth="9.140625" defaultRowHeight="12.75"/>
  <cols>
    <col min="1" max="1" width="1.421875" style="215" customWidth="1"/>
    <col min="2" max="3" width="9.140625" style="215" customWidth="1"/>
    <col min="4" max="4" width="19.28125" style="215" customWidth="1"/>
    <col min="5" max="5" width="18.140625" style="218" customWidth="1"/>
    <col min="6" max="6" width="9.140625" style="215" customWidth="1"/>
    <col min="7" max="7" width="18.140625" style="215" customWidth="1"/>
    <col min="8" max="16384" width="9.140625" style="215" customWidth="1"/>
  </cols>
  <sheetData>
    <row r="6" spans="1:7" s="142" customFormat="1" ht="18.75" customHeight="1">
      <c r="A6" s="300" t="s">
        <v>250</v>
      </c>
      <c r="B6" s="300"/>
      <c r="C6" s="300"/>
      <c r="D6" s="300"/>
      <c r="E6" s="300"/>
      <c r="F6" s="300"/>
      <c r="G6" s="300"/>
    </row>
    <row r="7" spans="1:7" s="21" customFormat="1" ht="13.5">
      <c r="A7" s="303" t="s">
        <v>0</v>
      </c>
      <c r="B7" s="303"/>
      <c r="C7" s="303"/>
      <c r="D7" s="303"/>
      <c r="E7" s="303"/>
      <c r="F7" s="303"/>
      <c r="G7" s="303"/>
    </row>
    <row r="8" spans="1:7" s="21" customFormat="1" ht="15.75">
      <c r="A8" s="304" t="s">
        <v>207</v>
      </c>
      <c r="B8" s="304"/>
      <c r="C8" s="304"/>
      <c r="D8" s="304"/>
      <c r="E8" s="304"/>
      <c r="F8" s="304"/>
      <c r="G8" s="304"/>
    </row>
    <row r="9" spans="1:7" s="21" customFormat="1" ht="15.75">
      <c r="A9" s="304" t="s">
        <v>263</v>
      </c>
      <c r="B9" s="304"/>
      <c r="C9" s="304"/>
      <c r="D9" s="304"/>
      <c r="E9" s="304"/>
      <c r="F9" s="304"/>
      <c r="G9" s="304"/>
    </row>
    <row r="10" s="21" customFormat="1" ht="15.75" customHeight="1">
      <c r="E10" s="23"/>
    </row>
    <row r="11" spans="1:7" s="21" customFormat="1" ht="15.75">
      <c r="A11" s="174"/>
      <c r="B11" s="175"/>
      <c r="C11" s="175"/>
      <c r="D11" s="175"/>
      <c r="E11" s="176" t="s">
        <v>51</v>
      </c>
      <c r="F11" s="177"/>
      <c r="G11" s="178" t="s">
        <v>51</v>
      </c>
    </row>
    <row r="12" spans="1:7" s="21" customFormat="1" ht="15.75">
      <c r="A12" s="174"/>
      <c r="B12" s="175"/>
      <c r="C12" s="175"/>
      <c r="D12" s="175"/>
      <c r="E12" s="176" t="s">
        <v>52</v>
      </c>
      <c r="F12" s="177"/>
      <c r="G12" s="178" t="s">
        <v>53</v>
      </c>
    </row>
    <row r="13" spans="1:7" s="21" customFormat="1" ht="15.75">
      <c r="A13" s="174"/>
      <c r="B13" s="175"/>
      <c r="C13" s="175"/>
      <c r="D13" s="175"/>
      <c r="E13" s="176" t="s">
        <v>54</v>
      </c>
      <c r="F13" s="177"/>
      <c r="G13" s="178" t="s">
        <v>55</v>
      </c>
    </row>
    <row r="14" spans="1:7" s="21" customFormat="1" ht="15.75">
      <c r="A14" s="174"/>
      <c r="B14" s="175"/>
      <c r="C14" s="175"/>
      <c r="D14" s="175"/>
      <c r="E14" s="176" t="s">
        <v>65</v>
      </c>
      <c r="F14" s="177"/>
      <c r="G14" s="178" t="s">
        <v>87</v>
      </c>
    </row>
    <row r="15" spans="1:7" s="21" customFormat="1" ht="15.75">
      <c r="A15" s="179"/>
      <c r="B15" s="175"/>
      <c r="C15" s="175"/>
      <c r="D15" s="175"/>
      <c r="E15" s="180" t="s">
        <v>264</v>
      </c>
      <c r="F15" s="181"/>
      <c r="G15" s="180" t="s">
        <v>184</v>
      </c>
    </row>
    <row r="16" spans="1:7" s="21" customFormat="1" ht="15.75">
      <c r="A16" s="174"/>
      <c r="B16" s="175"/>
      <c r="C16" s="175"/>
      <c r="D16" s="175"/>
      <c r="E16" s="176" t="s">
        <v>22</v>
      </c>
      <c r="F16" s="177"/>
      <c r="G16" s="178" t="s">
        <v>108</v>
      </c>
    </row>
    <row r="17" spans="2:7" s="21" customFormat="1" ht="15.75">
      <c r="B17" s="182" t="s">
        <v>137</v>
      </c>
      <c r="C17" s="175"/>
      <c r="D17" s="175"/>
      <c r="E17" s="183"/>
      <c r="F17" s="184"/>
      <c r="G17" s="185"/>
    </row>
    <row r="18" spans="1:7" s="21" customFormat="1" ht="15.75">
      <c r="A18" s="174"/>
      <c r="B18" s="175" t="s">
        <v>57</v>
      </c>
      <c r="C18" s="175"/>
      <c r="D18" s="175"/>
      <c r="E18" s="253">
        <v>101353</v>
      </c>
      <c r="F18" s="184"/>
      <c r="G18" s="183">
        <v>100249</v>
      </c>
    </row>
    <row r="19" spans="1:7" s="21" customFormat="1" ht="15.75" hidden="1">
      <c r="A19" s="174"/>
      <c r="B19" s="175" t="s">
        <v>169</v>
      </c>
      <c r="C19" s="175"/>
      <c r="D19" s="175"/>
      <c r="E19" s="183">
        <v>0</v>
      </c>
      <c r="F19" s="184"/>
      <c r="G19" s="183">
        <v>0</v>
      </c>
    </row>
    <row r="20" spans="1:7" s="21" customFormat="1" ht="15.75">
      <c r="A20" s="174"/>
      <c r="B20" s="186" t="s">
        <v>138</v>
      </c>
      <c r="C20" s="175"/>
      <c r="D20" s="175"/>
      <c r="E20" s="187">
        <f>SUM(E18:E19)</f>
        <v>101353</v>
      </c>
      <c r="F20" s="184"/>
      <c r="G20" s="187">
        <f>SUM(G18:G19)</f>
        <v>100249</v>
      </c>
    </row>
    <row r="21" spans="1:7" s="21" customFormat="1" ht="15.75">
      <c r="A21" s="174"/>
      <c r="B21" s="175"/>
      <c r="C21" s="175"/>
      <c r="D21" s="175"/>
      <c r="E21" s="183"/>
      <c r="F21" s="184"/>
      <c r="G21" s="183"/>
    </row>
    <row r="22" spans="1:7" s="21" customFormat="1" ht="15.75">
      <c r="A22" s="174"/>
      <c r="B22" s="188" t="s">
        <v>58</v>
      </c>
      <c r="C22" s="189"/>
      <c r="D22" s="190"/>
      <c r="E22" s="253">
        <v>40400</v>
      </c>
      <c r="F22" s="184"/>
      <c r="G22" s="183">
        <v>34003</v>
      </c>
    </row>
    <row r="23" spans="1:7" s="21" customFormat="1" ht="15.75">
      <c r="A23" s="174"/>
      <c r="B23" s="188" t="s">
        <v>177</v>
      </c>
      <c r="C23" s="189"/>
      <c r="D23" s="190"/>
      <c r="E23" s="183">
        <v>43313</v>
      </c>
      <c r="F23" s="184"/>
      <c r="G23" s="183">
        <f>35755-G24</f>
        <v>34804</v>
      </c>
    </row>
    <row r="24" spans="1:7" s="21" customFormat="1" ht="15.75">
      <c r="A24" s="174"/>
      <c r="B24" s="188" t="s">
        <v>131</v>
      </c>
      <c r="C24" s="189"/>
      <c r="D24" s="190"/>
      <c r="E24" s="183">
        <v>1499</v>
      </c>
      <c r="F24" s="184"/>
      <c r="G24" s="183">
        <v>951</v>
      </c>
    </row>
    <row r="25" spans="1:7" s="21" customFormat="1" ht="15.75">
      <c r="A25" s="174"/>
      <c r="B25" s="188" t="s">
        <v>178</v>
      </c>
      <c r="C25" s="189"/>
      <c r="D25" s="190"/>
      <c r="E25" s="183">
        <v>1740</v>
      </c>
      <c r="F25" s="184"/>
      <c r="G25" s="183">
        <v>1740</v>
      </c>
    </row>
    <row r="26" spans="1:7" s="21" customFormat="1" ht="15.75">
      <c r="A26" s="174"/>
      <c r="B26" s="188" t="s">
        <v>168</v>
      </c>
      <c r="C26" s="189"/>
      <c r="D26" s="190"/>
      <c r="E26" s="183">
        <v>451</v>
      </c>
      <c r="F26" s="184"/>
      <c r="G26" s="183">
        <v>0</v>
      </c>
    </row>
    <row r="27" spans="1:7" s="21" customFormat="1" ht="15.75">
      <c r="A27" s="174"/>
      <c r="B27" s="188" t="s">
        <v>86</v>
      </c>
      <c r="C27" s="189"/>
      <c r="D27" s="190"/>
      <c r="E27" s="183">
        <v>8124</v>
      </c>
      <c r="F27" s="184"/>
      <c r="G27" s="183">
        <v>24732</v>
      </c>
    </row>
    <row r="28" spans="1:7" s="21" customFormat="1" ht="15.75">
      <c r="A28" s="174"/>
      <c r="B28" s="186" t="s">
        <v>139</v>
      </c>
      <c r="C28" s="175"/>
      <c r="D28" s="175"/>
      <c r="E28" s="187">
        <f>SUM(E22:E27)</f>
        <v>95527</v>
      </c>
      <c r="F28" s="184"/>
      <c r="G28" s="187">
        <f>SUM(G22:G27)</f>
        <v>96230</v>
      </c>
    </row>
    <row r="29" spans="1:7" s="21" customFormat="1" ht="15.75">
      <c r="A29" s="174"/>
      <c r="B29" s="175"/>
      <c r="C29" s="175"/>
      <c r="D29" s="175"/>
      <c r="E29" s="183"/>
      <c r="F29" s="184"/>
      <c r="G29" s="183"/>
    </row>
    <row r="30" spans="1:7" s="21" customFormat="1" ht="15.75" hidden="1">
      <c r="A30" s="174"/>
      <c r="B30" s="188" t="s">
        <v>162</v>
      </c>
      <c r="C30" s="175"/>
      <c r="D30" s="175"/>
      <c r="E30" s="191">
        <v>0</v>
      </c>
      <c r="F30" s="184"/>
      <c r="G30" s="191">
        <v>0</v>
      </c>
    </row>
    <row r="31" spans="1:7" s="21" customFormat="1" ht="15.75" hidden="1">
      <c r="A31" s="174"/>
      <c r="B31" s="175"/>
      <c r="C31" s="175"/>
      <c r="D31" s="175"/>
      <c r="E31" s="183"/>
      <c r="F31" s="184"/>
      <c r="G31" s="183"/>
    </row>
    <row r="32" spans="1:7" s="21" customFormat="1" ht="16.5" thickBot="1">
      <c r="A32" s="174"/>
      <c r="B32" s="192" t="s">
        <v>140</v>
      </c>
      <c r="C32" s="175"/>
      <c r="D32" s="175"/>
      <c r="E32" s="193">
        <f>E20+E28+E30</f>
        <v>196880</v>
      </c>
      <c r="F32" s="194"/>
      <c r="G32" s="193">
        <f>G20+G28+G30</f>
        <v>196479</v>
      </c>
    </row>
    <row r="33" spans="1:7" s="21" customFormat="1" ht="16.5" thickTop="1">
      <c r="A33" s="174"/>
      <c r="B33" s="175"/>
      <c r="C33" s="175"/>
      <c r="D33" s="175"/>
      <c r="E33" s="183"/>
      <c r="F33" s="184"/>
      <c r="G33" s="183"/>
    </row>
    <row r="34" spans="1:7" s="21" customFormat="1" ht="15.75">
      <c r="A34" s="174"/>
      <c r="B34" s="192" t="s">
        <v>141</v>
      </c>
      <c r="C34" s="175"/>
      <c r="D34" s="175"/>
      <c r="E34" s="183"/>
      <c r="F34" s="184"/>
      <c r="G34" s="183"/>
    </row>
    <row r="35" spans="1:7" s="21" customFormat="1" ht="15.75">
      <c r="A35" s="174"/>
      <c r="B35" s="175" t="s">
        <v>123</v>
      </c>
      <c r="C35" s="175"/>
      <c r="D35" s="175"/>
      <c r="E35" s="183">
        <v>69739</v>
      </c>
      <c r="F35" s="184"/>
      <c r="G35" s="183">
        <v>69739</v>
      </c>
    </row>
    <row r="36" spans="1:7" s="21" customFormat="1" ht="15.75">
      <c r="A36" s="174"/>
      <c r="B36" s="175" t="s">
        <v>59</v>
      </c>
      <c r="C36" s="175"/>
      <c r="D36" s="175"/>
      <c r="E36" s="183">
        <v>94815</v>
      </c>
      <c r="F36" s="184"/>
      <c r="G36" s="183">
        <f>19537+68593-G37</f>
        <v>89708</v>
      </c>
    </row>
    <row r="37" spans="1:7" s="21" customFormat="1" ht="15.75">
      <c r="A37" s="174"/>
      <c r="B37" s="175" t="s">
        <v>167</v>
      </c>
      <c r="C37" s="175"/>
      <c r="D37" s="175"/>
      <c r="E37" s="195">
        <v>-1578</v>
      </c>
      <c r="F37" s="184"/>
      <c r="G37" s="195">
        <v>-1578</v>
      </c>
    </row>
    <row r="38" spans="1:7" s="21" customFormat="1" ht="15.75">
      <c r="A38" s="174"/>
      <c r="B38" s="192" t="s">
        <v>142</v>
      </c>
      <c r="C38" s="175"/>
      <c r="D38" s="175"/>
      <c r="E38" s="187">
        <f>SUM(E35:E37)</f>
        <v>162976</v>
      </c>
      <c r="F38" s="184"/>
      <c r="G38" s="187">
        <f>SUM(G35:G37)</f>
        <v>157869</v>
      </c>
    </row>
    <row r="39" spans="1:7" s="21" customFormat="1" ht="15.75">
      <c r="A39" s="174"/>
      <c r="B39" s="192"/>
      <c r="C39" s="175"/>
      <c r="D39" s="175"/>
      <c r="E39" s="183"/>
      <c r="F39" s="184"/>
      <c r="G39" s="183"/>
    </row>
    <row r="40" spans="1:7" s="21" customFormat="1" ht="15.75" hidden="1">
      <c r="A40" s="174"/>
      <c r="B40" s="175" t="s">
        <v>163</v>
      </c>
      <c r="C40" s="175"/>
      <c r="D40" s="175"/>
      <c r="E40" s="183">
        <v>0</v>
      </c>
      <c r="F40" s="184"/>
      <c r="G40" s="183">
        <v>0</v>
      </c>
    </row>
    <row r="41" spans="1:7" s="21" customFormat="1" ht="15.75" hidden="1">
      <c r="A41" s="174"/>
      <c r="B41" s="192"/>
      <c r="C41" s="175"/>
      <c r="D41" s="175"/>
      <c r="E41" s="183"/>
      <c r="F41" s="184"/>
      <c r="G41" s="183"/>
    </row>
    <row r="42" spans="2:7" s="21" customFormat="1" ht="15.75">
      <c r="B42" s="182" t="s">
        <v>143</v>
      </c>
      <c r="C42" s="175"/>
      <c r="D42" s="175"/>
      <c r="E42" s="183"/>
      <c r="F42" s="184"/>
      <c r="G42" s="183"/>
    </row>
    <row r="43" spans="2:7" s="21" customFormat="1" ht="15.75">
      <c r="B43" s="175" t="s">
        <v>144</v>
      </c>
      <c r="C43" s="175"/>
      <c r="D43" s="175"/>
      <c r="E43" s="183">
        <v>4470</v>
      </c>
      <c r="F43" s="184"/>
      <c r="G43" s="183">
        <v>3821</v>
      </c>
    </row>
    <row r="44" spans="2:7" s="21" customFormat="1" ht="15.75">
      <c r="B44" s="175" t="s">
        <v>180</v>
      </c>
      <c r="C44" s="175"/>
      <c r="D44" s="175"/>
      <c r="E44" s="183">
        <v>4165</v>
      </c>
      <c r="F44" s="184"/>
      <c r="G44" s="183">
        <v>10416</v>
      </c>
    </row>
    <row r="45" spans="2:7" s="21" customFormat="1" ht="15.75">
      <c r="B45" s="186" t="s">
        <v>148</v>
      </c>
      <c r="C45" s="196"/>
      <c r="D45" s="197"/>
      <c r="E45" s="187">
        <f>SUM(E42:E44)</f>
        <v>8635</v>
      </c>
      <c r="F45" s="184"/>
      <c r="G45" s="187">
        <f>SUM(G42:G44)</f>
        <v>14237</v>
      </c>
    </row>
    <row r="46" spans="2:7" s="21" customFormat="1" ht="15.75">
      <c r="B46" s="174"/>
      <c r="C46" s="196"/>
      <c r="D46" s="197"/>
      <c r="E46" s="183"/>
      <c r="F46" s="184"/>
      <c r="G46" s="183"/>
    </row>
    <row r="47" spans="1:9" s="21" customFormat="1" ht="15.75">
      <c r="A47" s="198"/>
      <c r="B47" s="188" t="s">
        <v>145</v>
      </c>
      <c r="C47" s="189"/>
      <c r="D47" s="190"/>
      <c r="E47" s="183">
        <v>15309</v>
      </c>
      <c r="F47" s="183"/>
      <c r="G47" s="183">
        <f>15683-G48-G49</f>
        <v>13509</v>
      </c>
      <c r="H47" s="23"/>
      <c r="I47" s="23"/>
    </row>
    <row r="48" spans="1:9" s="21" customFormat="1" ht="15.75">
      <c r="A48" s="198"/>
      <c r="B48" s="188" t="s">
        <v>146</v>
      </c>
      <c r="C48" s="189"/>
      <c r="D48" s="190"/>
      <c r="E48" s="183">
        <v>776</v>
      </c>
      <c r="F48" s="183"/>
      <c r="G48" s="183">
        <v>1324</v>
      </c>
      <c r="H48" s="23"/>
      <c r="I48" s="23"/>
    </row>
    <row r="49" spans="1:9" s="21" customFormat="1" ht="15.75">
      <c r="A49" s="198"/>
      <c r="B49" s="198" t="s">
        <v>106</v>
      </c>
      <c r="C49" s="189"/>
      <c r="D49" s="199"/>
      <c r="E49" s="183">
        <v>850</v>
      </c>
      <c r="F49" s="183"/>
      <c r="G49" s="183">
        <v>850</v>
      </c>
      <c r="H49" s="23"/>
      <c r="I49" s="23"/>
    </row>
    <row r="50" spans="1:9" s="21" customFormat="1" ht="15.75">
      <c r="A50" s="198"/>
      <c r="B50" s="198" t="s">
        <v>32</v>
      </c>
      <c r="C50" s="189"/>
      <c r="D50" s="199"/>
      <c r="E50" s="183">
        <v>0</v>
      </c>
      <c r="F50" s="183"/>
      <c r="G50" s="183">
        <v>356</v>
      </c>
      <c r="H50" s="23"/>
      <c r="I50" s="23"/>
    </row>
    <row r="51" spans="1:9" s="21" customFormat="1" ht="15.75">
      <c r="A51" s="198"/>
      <c r="B51" s="198" t="s">
        <v>182</v>
      </c>
      <c r="C51" s="189"/>
      <c r="D51" s="199"/>
      <c r="E51" s="183">
        <v>8334</v>
      </c>
      <c r="F51" s="183"/>
      <c r="G51" s="183">
        <v>8334</v>
      </c>
      <c r="H51" s="23"/>
      <c r="I51" s="23"/>
    </row>
    <row r="52" spans="1:9" s="21" customFormat="1" ht="15.75">
      <c r="A52" s="198"/>
      <c r="B52" s="200" t="s">
        <v>147</v>
      </c>
      <c r="C52" s="201"/>
      <c r="D52" s="201"/>
      <c r="E52" s="187">
        <f>SUM(E47:E51)</f>
        <v>25269</v>
      </c>
      <c r="F52" s="183"/>
      <c r="G52" s="187">
        <f>SUM(G47:G51)</f>
        <v>24373</v>
      </c>
      <c r="H52" s="23"/>
      <c r="I52" s="23"/>
    </row>
    <row r="53" spans="1:7" s="21" customFormat="1" ht="15.75">
      <c r="A53" s="174"/>
      <c r="B53" s="186"/>
      <c r="C53" s="179"/>
      <c r="D53" s="179"/>
      <c r="E53" s="183"/>
      <c r="F53" s="184"/>
      <c r="G53" s="183"/>
    </row>
    <row r="54" spans="1:7" s="21" customFormat="1" ht="15.75">
      <c r="A54" s="174"/>
      <c r="B54" s="16" t="s">
        <v>149</v>
      </c>
      <c r="C54" s="202"/>
      <c r="D54" s="202"/>
      <c r="E54" s="250">
        <f>E52+E45</f>
        <v>33904</v>
      </c>
      <c r="F54" s="194"/>
      <c r="G54" s="250">
        <f>G52+G45</f>
        <v>38610</v>
      </c>
    </row>
    <row r="55" spans="1:7" s="21" customFormat="1" ht="15.75">
      <c r="A55" s="174"/>
      <c r="B55" s="186"/>
      <c r="C55" s="179"/>
      <c r="D55" s="179"/>
      <c r="E55" s="183"/>
      <c r="F55" s="184"/>
      <c r="G55" s="183"/>
    </row>
    <row r="56" spans="1:7" s="21" customFormat="1" ht="16.5" thickBot="1">
      <c r="A56" s="174"/>
      <c r="B56" s="16" t="s">
        <v>150</v>
      </c>
      <c r="C56" s="175"/>
      <c r="D56" s="175"/>
      <c r="E56" s="193">
        <f>E54+E38</f>
        <v>196880</v>
      </c>
      <c r="F56" s="194"/>
      <c r="G56" s="193">
        <f>G54+G38</f>
        <v>196479</v>
      </c>
    </row>
    <row r="57" spans="1:7" s="21" customFormat="1" ht="16.5" thickTop="1">
      <c r="A57" s="174"/>
      <c r="B57" s="175"/>
      <c r="C57" s="175"/>
      <c r="D57" s="175"/>
      <c r="E57" s="183"/>
      <c r="F57" s="184"/>
      <c r="G57" s="183"/>
    </row>
    <row r="58" spans="1:7" s="21" customFormat="1" ht="15.75">
      <c r="A58" s="174"/>
      <c r="B58" s="175"/>
      <c r="C58" s="175"/>
      <c r="D58" s="175"/>
      <c r="E58" s="203"/>
      <c r="F58" s="204"/>
      <c r="G58" s="203"/>
    </row>
    <row r="59" spans="1:7" s="21" customFormat="1" ht="15.75">
      <c r="A59" s="174"/>
      <c r="B59" s="192" t="s">
        <v>176</v>
      </c>
      <c r="C59" s="192"/>
      <c r="D59" s="192"/>
      <c r="E59" s="205">
        <f>(E38+E40)/E35/2</f>
        <v>1.1684710133497755</v>
      </c>
      <c r="F59" s="206"/>
      <c r="G59" s="205">
        <f>(G38+G40)/G35/2</f>
        <v>1.1318559199300249</v>
      </c>
    </row>
    <row r="60" spans="1:7" s="21" customFormat="1" ht="18.75">
      <c r="A60" s="207"/>
      <c r="B60" s="208"/>
      <c r="C60" s="208"/>
      <c r="D60" s="208"/>
      <c r="E60" s="183"/>
      <c r="F60" s="184"/>
      <c r="G60" s="185"/>
    </row>
    <row r="61" spans="1:7" s="21" customFormat="1" ht="15.75">
      <c r="A61" s="209"/>
      <c r="B61" s="208"/>
      <c r="C61" s="208"/>
      <c r="D61" s="208"/>
      <c r="E61" s="183"/>
      <c r="F61" s="184"/>
      <c r="G61" s="185"/>
    </row>
    <row r="62" spans="1:7" s="21" customFormat="1" ht="24.75" customHeight="1">
      <c r="A62" s="296" t="s">
        <v>220</v>
      </c>
      <c r="B62" s="296"/>
      <c r="C62" s="296"/>
      <c r="D62" s="296"/>
      <c r="E62" s="296"/>
      <c r="F62" s="296"/>
      <c r="G62" s="296"/>
    </row>
    <row r="63" spans="1:7" s="21" customFormat="1" ht="15.75">
      <c r="A63" s="296"/>
      <c r="B63" s="296"/>
      <c r="C63" s="296"/>
      <c r="D63" s="296"/>
      <c r="E63" s="296"/>
      <c r="F63" s="184"/>
      <c r="G63" s="185"/>
    </row>
    <row r="64" spans="1:7" ht="15">
      <c r="A64" s="210"/>
      <c r="B64" s="211"/>
      <c r="C64" s="208"/>
      <c r="D64" s="208"/>
      <c r="E64" s="212"/>
      <c r="F64" s="213"/>
      <c r="G64" s="214"/>
    </row>
    <row r="65" spans="1:7" ht="15">
      <c r="A65" s="209"/>
      <c r="B65" s="211"/>
      <c r="C65" s="216"/>
      <c r="D65" s="216"/>
      <c r="E65" s="212"/>
      <c r="F65" s="213"/>
      <c r="G65" s="214"/>
    </row>
    <row r="66" spans="1:7" ht="15">
      <c r="A66" s="209"/>
      <c r="B66" s="211"/>
      <c r="C66" s="208"/>
      <c r="D66" s="208"/>
      <c r="E66" s="212"/>
      <c r="F66" s="213"/>
      <c r="G66" s="214"/>
    </row>
    <row r="67" spans="1:7" ht="15">
      <c r="A67" s="209"/>
      <c r="B67" s="217"/>
      <c r="C67" s="208"/>
      <c r="D67" s="208"/>
      <c r="E67" s="212"/>
      <c r="F67" s="213"/>
      <c r="G67" s="214"/>
    </row>
    <row r="68" spans="1:7" ht="15">
      <c r="A68" s="209"/>
      <c r="B68" s="211"/>
      <c r="C68" s="208"/>
      <c r="D68" s="208"/>
      <c r="E68" s="212"/>
      <c r="F68" s="213"/>
      <c r="G68" s="214"/>
    </row>
    <row r="69" spans="1:7" ht="15">
      <c r="A69" s="209"/>
      <c r="B69" s="211"/>
      <c r="C69" s="208"/>
      <c r="D69" s="208"/>
      <c r="E69" s="212"/>
      <c r="F69" s="213"/>
      <c r="G69" s="214"/>
    </row>
    <row r="70" spans="1:7" ht="15">
      <c r="A70" s="209"/>
      <c r="B70" s="211"/>
      <c r="C70" s="208"/>
      <c r="D70" s="208"/>
      <c r="E70" s="212"/>
      <c r="F70" s="213"/>
      <c r="G70" s="214"/>
    </row>
    <row r="71" spans="1:7" ht="15">
      <c r="A71" s="209"/>
      <c r="B71" s="211"/>
      <c r="C71" s="208"/>
      <c r="D71" s="208"/>
      <c r="E71" s="212"/>
      <c r="F71" s="213"/>
      <c r="G71" s="214"/>
    </row>
    <row r="72" spans="1:7" ht="15">
      <c r="A72" s="209"/>
      <c r="B72" s="211"/>
      <c r="C72" s="208"/>
      <c r="D72" s="208"/>
      <c r="E72" s="212"/>
      <c r="F72" s="213"/>
      <c r="G72" s="214"/>
    </row>
    <row r="73" spans="1:7" ht="15">
      <c r="A73" s="209"/>
      <c r="B73" s="211"/>
      <c r="C73" s="208"/>
      <c r="D73" s="208"/>
      <c r="E73" s="212"/>
      <c r="F73" s="213"/>
      <c r="G73" s="214"/>
    </row>
    <row r="74" spans="1:7" ht="15">
      <c r="A74" s="209"/>
      <c r="B74" s="211"/>
      <c r="C74" s="208"/>
      <c r="D74" s="208"/>
      <c r="E74" s="212"/>
      <c r="F74" s="213"/>
      <c r="G74" s="214"/>
    </row>
    <row r="75" spans="1:7" ht="15">
      <c r="A75" s="209"/>
      <c r="B75" s="211"/>
      <c r="C75" s="208"/>
      <c r="D75" s="208"/>
      <c r="E75" s="212"/>
      <c r="F75" s="213"/>
      <c r="G75" s="214"/>
    </row>
    <row r="76" spans="1:7" ht="15">
      <c r="A76" s="209"/>
      <c r="B76" s="211"/>
      <c r="C76" s="208"/>
      <c r="D76" s="208"/>
      <c r="E76" s="212"/>
      <c r="F76" s="213"/>
      <c r="G76" s="214"/>
    </row>
    <row r="77" spans="1:7" ht="15">
      <c r="A77" s="209"/>
      <c r="B77" s="211"/>
      <c r="C77" s="208"/>
      <c r="D77" s="208"/>
      <c r="E77" s="212"/>
      <c r="F77" s="213"/>
      <c r="G77" s="214"/>
    </row>
    <row r="78" spans="1:7" ht="15">
      <c r="A78" s="209"/>
      <c r="B78" s="211"/>
      <c r="C78" s="208"/>
      <c r="D78" s="208"/>
      <c r="E78" s="212"/>
      <c r="F78" s="213"/>
      <c r="G78" s="214"/>
    </row>
    <row r="79" spans="1:7" ht="15">
      <c r="A79" s="209"/>
      <c r="B79" s="211"/>
      <c r="C79" s="208"/>
      <c r="D79" s="208"/>
      <c r="E79" s="212"/>
      <c r="F79" s="213"/>
      <c r="G79" s="214"/>
    </row>
    <row r="80" spans="1:7" ht="15">
      <c r="A80" s="209"/>
      <c r="B80" s="211"/>
      <c r="C80" s="208"/>
      <c r="D80" s="208"/>
      <c r="E80" s="212"/>
      <c r="F80" s="213"/>
      <c r="G80" s="214"/>
    </row>
    <row r="81" spans="1:7" ht="15">
      <c r="A81" s="209"/>
      <c r="B81" s="211"/>
      <c r="C81" s="208"/>
      <c r="D81" s="208"/>
      <c r="E81" s="212"/>
      <c r="F81" s="213"/>
      <c r="G81" s="214"/>
    </row>
    <row r="82" spans="1:7" ht="15">
      <c r="A82" s="209"/>
      <c r="B82" s="208"/>
      <c r="C82" s="208"/>
      <c r="D82" s="208"/>
      <c r="E82" s="212"/>
      <c r="F82" s="213"/>
      <c r="G82" s="214"/>
    </row>
    <row r="83" spans="1:7" ht="15">
      <c r="A83" s="209"/>
      <c r="B83" s="208"/>
      <c r="C83" s="208"/>
      <c r="D83" s="208"/>
      <c r="E83" s="212"/>
      <c r="F83" s="213"/>
      <c r="G83" s="214"/>
    </row>
    <row r="84" spans="1:7" ht="15">
      <c r="A84" s="209"/>
      <c r="B84" s="208"/>
      <c r="C84" s="208"/>
      <c r="D84" s="208"/>
      <c r="E84" s="212"/>
      <c r="F84" s="213"/>
      <c r="G84" s="214"/>
    </row>
    <row r="85" spans="1:7" ht="15">
      <c r="A85" s="209"/>
      <c r="B85" s="208"/>
      <c r="C85" s="208"/>
      <c r="D85" s="208"/>
      <c r="E85" s="212"/>
      <c r="F85" s="213"/>
      <c r="G85" s="214"/>
    </row>
    <row r="86" spans="1:7" ht="15">
      <c r="A86" s="209"/>
      <c r="B86" s="208"/>
      <c r="C86" s="208"/>
      <c r="D86" s="208"/>
      <c r="E86" s="212"/>
      <c r="F86" s="213"/>
      <c r="G86" s="214"/>
    </row>
    <row r="87" spans="1:7" ht="15">
      <c r="A87" s="209"/>
      <c r="B87" s="208"/>
      <c r="C87" s="208"/>
      <c r="D87" s="208"/>
      <c r="E87" s="212"/>
      <c r="F87" s="213"/>
      <c r="G87" s="214"/>
    </row>
    <row r="88" spans="1:7" ht="15">
      <c r="A88" s="209"/>
      <c r="B88" s="208"/>
      <c r="C88" s="208"/>
      <c r="D88" s="208"/>
      <c r="E88" s="212"/>
      <c r="F88" s="213"/>
      <c r="G88" s="214"/>
    </row>
    <row r="89" spans="1:7" ht="15">
      <c r="A89" s="209"/>
      <c r="B89" s="208"/>
      <c r="C89" s="208"/>
      <c r="D89" s="208"/>
      <c r="E89" s="212"/>
      <c r="F89" s="213"/>
      <c r="G89" s="214"/>
    </row>
    <row r="90" spans="1:7" ht="15">
      <c r="A90" s="209"/>
      <c r="B90" s="208"/>
      <c r="C90" s="208"/>
      <c r="D90" s="208"/>
      <c r="E90" s="212"/>
      <c r="F90" s="213"/>
      <c r="G90" s="214"/>
    </row>
    <row r="91" spans="1:7" ht="15">
      <c r="A91" s="209"/>
      <c r="B91" s="208"/>
      <c r="C91" s="208"/>
      <c r="D91" s="208"/>
      <c r="E91" s="212"/>
      <c r="F91" s="213"/>
      <c r="G91" s="214"/>
    </row>
    <row r="92" spans="1:7" ht="15">
      <c r="A92" s="209"/>
      <c r="B92" s="208"/>
      <c r="C92" s="208"/>
      <c r="D92" s="208"/>
      <c r="E92" s="212"/>
      <c r="F92" s="213"/>
      <c r="G92" s="214"/>
    </row>
    <row r="93" spans="1:7" ht="15">
      <c r="A93" s="209"/>
      <c r="B93" s="208"/>
      <c r="C93" s="208"/>
      <c r="D93" s="208"/>
      <c r="E93" s="212"/>
      <c r="F93" s="213"/>
      <c r="G93" s="214"/>
    </row>
    <row r="94" spans="1:7" ht="15">
      <c r="A94" s="209"/>
      <c r="B94" s="208"/>
      <c r="C94" s="208"/>
      <c r="D94" s="208"/>
      <c r="E94" s="212"/>
      <c r="F94" s="213"/>
      <c r="G94" s="214"/>
    </row>
    <row r="95" spans="1:7" ht="15">
      <c r="A95" s="209"/>
      <c r="B95" s="208"/>
      <c r="C95" s="208"/>
      <c r="D95" s="208"/>
      <c r="E95" s="212"/>
      <c r="F95" s="213"/>
      <c r="G95" s="214"/>
    </row>
    <row r="96" spans="1:7" ht="15">
      <c r="A96" s="209"/>
      <c r="B96" s="208"/>
      <c r="C96" s="208"/>
      <c r="D96" s="208"/>
      <c r="E96" s="212"/>
      <c r="F96" s="213"/>
      <c r="G96" s="214"/>
    </row>
    <row r="97" spans="1:7" ht="15">
      <c r="A97" s="209"/>
      <c r="B97" s="208"/>
      <c r="C97" s="208"/>
      <c r="D97" s="208"/>
      <c r="E97" s="212"/>
      <c r="F97" s="213"/>
      <c r="G97" s="214"/>
    </row>
    <row r="98" spans="1:7" ht="15">
      <c r="A98" s="209"/>
      <c r="B98" s="208"/>
      <c r="C98" s="208"/>
      <c r="D98" s="208"/>
      <c r="E98" s="212"/>
      <c r="F98" s="213"/>
      <c r="G98" s="214"/>
    </row>
    <row r="99" spans="1:7" ht="15">
      <c r="A99" s="209"/>
      <c r="B99" s="208"/>
      <c r="C99" s="208"/>
      <c r="D99" s="208"/>
      <c r="E99" s="212"/>
      <c r="F99" s="213"/>
      <c r="G99" s="214"/>
    </row>
  </sheetData>
  <mergeCells count="6">
    <mergeCell ref="A63:E63"/>
    <mergeCell ref="A62:G62"/>
    <mergeCell ref="A6:G6"/>
    <mergeCell ref="A7:G7"/>
    <mergeCell ref="A8:G8"/>
    <mergeCell ref="A9:G9"/>
  </mergeCells>
  <printOptions horizontalCentered="1"/>
  <pageMargins left="1.18110236220472" right="0.748031496062992" top="0.65" bottom="0.183070866" header="0.511811023622047" footer="0.275590551181102"/>
  <pageSetup orientation="portrait" scale="80"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7:E90"/>
  <sheetViews>
    <sheetView workbookViewId="0" topLeftCell="A1">
      <selection activeCell="B19" sqref="B19"/>
    </sheetView>
  </sheetViews>
  <sheetFormatPr defaultColWidth="9.140625" defaultRowHeight="12.75"/>
  <cols>
    <col min="1" max="1" width="5.421875" style="21" customWidth="1"/>
    <col min="2" max="2" width="41.57421875" style="21" customWidth="1"/>
    <col min="3" max="3" width="11.28125" style="21" customWidth="1"/>
    <col min="4" max="4" width="19.421875" style="21" customWidth="1"/>
    <col min="5" max="5" width="21.57421875" style="21" customWidth="1"/>
    <col min="6" max="16384" width="9.140625" style="21" customWidth="1"/>
  </cols>
  <sheetData>
    <row r="5" s="14" customFormat="1" ht="20.25" customHeight="1"/>
    <row r="6" s="14" customFormat="1" ht="18" customHeight="1"/>
    <row r="7" spans="1:5" ht="18" customHeight="1">
      <c r="A7" s="305" t="s">
        <v>203</v>
      </c>
      <c r="B7" s="305"/>
      <c r="C7" s="305"/>
      <c r="D7" s="305"/>
      <c r="E7" s="305"/>
    </row>
    <row r="8" spans="1:5" ht="13.5">
      <c r="A8" s="306" t="s">
        <v>0</v>
      </c>
      <c r="B8" s="306"/>
      <c r="C8" s="306"/>
      <c r="D8" s="306"/>
      <c r="E8" s="306"/>
    </row>
    <row r="9" spans="1:5" ht="15.75">
      <c r="A9" s="302" t="s">
        <v>91</v>
      </c>
      <c r="B9" s="302"/>
      <c r="C9" s="302"/>
      <c r="D9" s="302"/>
      <c r="E9" s="302"/>
    </row>
    <row r="10" spans="1:5" ht="15.75" customHeight="1">
      <c r="A10" s="302" t="s">
        <v>260</v>
      </c>
      <c r="B10" s="302"/>
      <c r="C10" s="302"/>
      <c r="D10" s="302"/>
      <c r="E10" s="302"/>
    </row>
    <row r="11" spans="1:3" ht="15.75" customHeight="1">
      <c r="A11" s="22"/>
      <c r="B11" s="22"/>
      <c r="C11" s="22"/>
    </row>
    <row r="12" spans="1:5" ht="26.25" customHeight="1">
      <c r="A12" s="24"/>
      <c r="B12" s="24"/>
      <c r="D12" s="25" t="s">
        <v>262</v>
      </c>
      <c r="E12" s="25" t="s">
        <v>261</v>
      </c>
    </row>
    <row r="13" spans="1:5" ht="12.75" customHeight="1">
      <c r="A13" s="24"/>
      <c r="B13" s="24"/>
      <c r="D13" s="26" t="s">
        <v>17</v>
      </c>
      <c r="E13" s="26" t="s">
        <v>17</v>
      </c>
    </row>
    <row r="14" spans="1:5" ht="10.5" customHeight="1">
      <c r="A14" s="24"/>
      <c r="B14" s="24"/>
      <c r="D14" s="25"/>
      <c r="E14" s="25"/>
    </row>
    <row r="16" spans="1:5" ht="15" customHeight="1">
      <c r="A16" s="21" t="s">
        <v>99</v>
      </c>
      <c r="D16" s="27">
        <v>16427</v>
      </c>
      <c r="E16" s="27">
        <v>32898</v>
      </c>
    </row>
    <row r="17" spans="1:5" ht="15" customHeight="1">
      <c r="A17" s="21" t="s">
        <v>100</v>
      </c>
      <c r="D17" s="28">
        <v>-6673</v>
      </c>
      <c r="E17" s="28">
        <v>-5207</v>
      </c>
    </row>
    <row r="18" spans="1:5" s="31" customFormat="1" ht="15.75">
      <c r="A18" s="29" t="s">
        <v>101</v>
      </c>
      <c r="B18" s="24"/>
      <c r="C18" s="21"/>
      <c r="D18" s="30">
        <f>SUM(D16:D17)</f>
        <v>9754</v>
      </c>
      <c r="E18" s="30">
        <f>SUM(E16:E17)</f>
        <v>27691</v>
      </c>
    </row>
    <row r="19" spans="1:5" ht="15.75">
      <c r="A19" s="31"/>
      <c r="B19" s="24"/>
      <c r="D19" s="27"/>
      <c r="E19" s="27"/>
    </row>
    <row r="20" spans="1:5" s="31" customFormat="1" ht="15.75">
      <c r="A20" s="29" t="s">
        <v>102</v>
      </c>
      <c r="B20" s="24"/>
      <c r="C20" s="21"/>
      <c r="D20" s="30">
        <v>-4841</v>
      </c>
      <c r="E20" s="30">
        <v>-20911</v>
      </c>
    </row>
    <row r="21" spans="1:5" ht="15.75">
      <c r="A21" s="29"/>
      <c r="B21" s="24"/>
      <c r="D21" s="27" t="s">
        <v>183</v>
      </c>
      <c r="E21" s="27" t="s">
        <v>183</v>
      </c>
    </row>
    <row r="22" spans="1:5" ht="15.75">
      <c r="A22" s="29" t="s">
        <v>117</v>
      </c>
      <c r="B22" s="24"/>
      <c r="D22" s="27"/>
      <c r="E22" s="27"/>
    </row>
    <row r="23" spans="1:5" ht="15.75">
      <c r="A23" s="24" t="s">
        <v>165</v>
      </c>
      <c r="B23" s="24"/>
      <c r="D23" s="27">
        <v>-15270</v>
      </c>
      <c r="E23" s="27">
        <v>-14229</v>
      </c>
    </row>
    <row r="24" spans="1:5" ht="15.75">
      <c r="A24" s="24" t="s">
        <v>181</v>
      </c>
      <c r="B24" s="24"/>
      <c r="D24" s="27">
        <v>0</v>
      </c>
      <c r="E24" s="267">
        <v>9574</v>
      </c>
    </row>
    <row r="25" spans="1:5" ht="15.75">
      <c r="A25" s="24" t="s">
        <v>204</v>
      </c>
      <c r="B25" s="24"/>
      <c r="D25" s="28">
        <v>-6251</v>
      </c>
      <c r="E25" s="28">
        <f>-2083-2084</f>
        <v>-4167</v>
      </c>
    </row>
    <row r="26" spans="1:5" s="31" customFormat="1" ht="15.75">
      <c r="A26" s="29" t="s">
        <v>254</v>
      </c>
      <c r="B26" s="24"/>
      <c r="C26" s="21"/>
      <c r="D26" s="30">
        <f>SUM(D23:D25)</f>
        <v>-21521</v>
      </c>
      <c r="E26" s="30">
        <f>SUM(E23:E25)</f>
        <v>-8822</v>
      </c>
    </row>
    <row r="27" spans="1:5" ht="15.75">
      <c r="A27" s="29"/>
      <c r="B27" s="24"/>
      <c r="D27" s="28"/>
      <c r="E27" s="28"/>
    </row>
    <row r="28" spans="1:5" ht="15.75">
      <c r="A28" s="29" t="s">
        <v>255</v>
      </c>
      <c r="B28" s="24"/>
      <c r="D28" s="27">
        <f>D18+D20+D26</f>
        <v>-16608</v>
      </c>
      <c r="E28" s="27">
        <f>E18+E20+E26</f>
        <v>-2042</v>
      </c>
    </row>
    <row r="29" spans="1:5" ht="15.75">
      <c r="A29" s="29" t="s">
        <v>93</v>
      </c>
      <c r="B29" s="24"/>
      <c r="D29" s="32">
        <v>24732</v>
      </c>
      <c r="E29" s="32">
        <v>26999</v>
      </c>
    </row>
    <row r="30" spans="1:5" ht="16.5" thickBot="1">
      <c r="A30" s="29" t="s">
        <v>266</v>
      </c>
      <c r="B30" s="24"/>
      <c r="D30" s="33">
        <f>SUM(D28:D29)</f>
        <v>8124</v>
      </c>
      <c r="E30" s="33">
        <f>SUM(E28:E29)</f>
        <v>24957</v>
      </c>
    </row>
    <row r="31" spans="1:5" ht="16.5" thickTop="1">
      <c r="A31" s="29"/>
      <c r="B31" s="24"/>
      <c r="C31" s="27"/>
      <c r="D31" s="27"/>
      <c r="E31" s="27"/>
    </row>
    <row r="32" spans="1:5" ht="15.75">
      <c r="A32" s="29"/>
      <c r="B32" s="24"/>
      <c r="C32" s="27"/>
      <c r="D32" s="27"/>
      <c r="E32" s="27"/>
    </row>
    <row r="33" spans="1:2" ht="15.75">
      <c r="A33" s="29"/>
      <c r="B33" s="24"/>
    </row>
    <row r="34" spans="1:2" s="23" customFormat="1" ht="15.75">
      <c r="A34" s="34" t="s">
        <v>94</v>
      </c>
      <c r="B34" s="35" t="s">
        <v>95</v>
      </c>
    </row>
    <row r="35" spans="1:2" s="23" customFormat="1" ht="15.75">
      <c r="A35" s="36"/>
      <c r="B35" s="35"/>
    </row>
    <row r="36" spans="1:5" s="38" customFormat="1" ht="15.75">
      <c r="A36" s="36"/>
      <c r="B36" s="35"/>
      <c r="C36" s="23"/>
      <c r="D36" s="37" t="s">
        <v>17</v>
      </c>
      <c r="E36" s="37" t="s">
        <v>17</v>
      </c>
    </row>
    <row r="37" spans="1:5" s="40" customFormat="1" ht="15.75">
      <c r="A37" s="36"/>
      <c r="B37" s="35" t="s">
        <v>96</v>
      </c>
      <c r="C37" s="23"/>
      <c r="D37" s="39">
        <v>3867</v>
      </c>
      <c r="E37" s="39">
        <v>7440</v>
      </c>
    </row>
    <row r="38" spans="1:5" s="40" customFormat="1" ht="15.75">
      <c r="A38" s="36"/>
      <c r="B38" s="35" t="s">
        <v>130</v>
      </c>
      <c r="C38" s="23"/>
      <c r="D38" s="39">
        <v>4257</v>
      </c>
      <c r="E38" s="39">
        <v>17517</v>
      </c>
    </row>
    <row r="39" spans="1:5" s="40" customFormat="1" ht="16.5" thickBot="1">
      <c r="A39" s="36"/>
      <c r="B39" s="35"/>
      <c r="C39" s="23"/>
      <c r="D39" s="41">
        <f>SUM(D37:D38)</f>
        <v>8124</v>
      </c>
      <c r="E39" s="41">
        <f>SUM(E37:E38)</f>
        <v>24957</v>
      </c>
    </row>
    <row r="40" spans="1:4" s="23" customFormat="1" ht="16.5" thickTop="1">
      <c r="A40" s="36"/>
      <c r="B40" s="35"/>
      <c r="D40" s="42"/>
    </row>
    <row r="41" spans="1:5" ht="13.5">
      <c r="A41" s="296" t="s">
        <v>222</v>
      </c>
      <c r="B41" s="296"/>
      <c r="C41" s="296"/>
      <c r="D41" s="296"/>
      <c r="E41" s="296"/>
    </row>
    <row r="42" spans="1:5" ht="13.5">
      <c r="A42" s="296" t="s">
        <v>156</v>
      </c>
      <c r="B42" s="296"/>
      <c r="C42" s="296"/>
      <c r="D42" s="296"/>
      <c r="E42" s="296"/>
    </row>
    <row r="43" spans="1:3" ht="15.75">
      <c r="A43" s="43"/>
      <c r="B43" s="43"/>
      <c r="C43" s="43"/>
    </row>
    <row r="44" spans="1:3" ht="15.75">
      <c r="A44" s="43"/>
      <c r="B44" s="43"/>
      <c r="C44" s="43"/>
    </row>
    <row r="45" spans="1:4" s="44" customFormat="1" ht="15.75">
      <c r="A45" s="43"/>
      <c r="B45" s="43"/>
      <c r="C45" s="43"/>
      <c r="D45" s="39"/>
    </row>
    <row r="46" spans="1:3" ht="15.75">
      <c r="A46" s="43"/>
      <c r="B46" s="43"/>
      <c r="C46" s="43"/>
    </row>
    <row r="47" spans="1:3" ht="15.75">
      <c r="A47" s="43"/>
      <c r="B47" s="43"/>
      <c r="C47" s="43"/>
    </row>
    <row r="48" spans="1:3" ht="15.75">
      <c r="A48" s="43"/>
      <c r="B48" s="43"/>
      <c r="C48" s="43"/>
    </row>
    <row r="49" spans="1:3" ht="15.75">
      <c r="A49" s="43"/>
      <c r="B49" s="43"/>
      <c r="C49" s="43"/>
    </row>
    <row r="50" spans="1:3" ht="15.75">
      <c r="A50" s="43"/>
      <c r="B50" s="43"/>
      <c r="C50" s="43"/>
    </row>
    <row r="51" spans="1:3" ht="15.75">
      <c r="A51" s="43"/>
      <c r="B51" s="43"/>
      <c r="C51" s="43"/>
    </row>
    <row r="52" spans="1:3" ht="15.75">
      <c r="A52" s="43"/>
      <c r="B52" s="43"/>
      <c r="C52" s="43"/>
    </row>
    <row r="53" spans="1:3" ht="15.75">
      <c r="A53" s="43"/>
      <c r="B53" s="43"/>
      <c r="C53" s="43"/>
    </row>
    <row r="54" spans="1:3" ht="15.75">
      <c r="A54" s="43"/>
      <c r="B54" s="43"/>
      <c r="C54" s="43"/>
    </row>
    <row r="55" spans="1:3" ht="15.75">
      <c r="A55" s="43"/>
      <c r="B55" s="43"/>
      <c r="C55" s="43"/>
    </row>
    <row r="56" spans="1:3" ht="15.75">
      <c r="A56" s="43"/>
      <c r="B56" s="43"/>
      <c r="C56" s="43"/>
    </row>
    <row r="57" spans="1:3" ht="15.75">
      <c r="A57" s="43"/>
      <c r="B57" s="43"/>
      <c r="C57" s="43"/>
    </row>
    <row r="58" spans="1:3" ht="15.75">
      <c r="A58" s="43"/>
      <c r="B58" s="43"/>
      <c r="C58" s="43"/>
    </row>
    <row r="59" spans="1:3" ht="15.75">
      <c r="A59" s="43"/>
      <c r="B59" s="43"/>
      <c r="C59" s="43"/>
    </row>
    <row r="60" spans="1:3" ht="15.75">
      <c r="A60" s="43"/>
      <c r="B60" s="43"/>
      <c r="C60" s="43"/>
    </row>
    <row r="61" spans="1:3" ht="15.75">
      <c r="A61" s="43"/>
      <c r="B61" s="43"/>
      <c r="C61" s="43"/>
    </row>
    <row r="62" spans="1:3" ht="15.75">
      <c r="A62" s="43"/>
      <c r="B62" s="43"/>
      <c r="C62" s="43"/>
    </row>
    <row r="63" spans="1:3" ht="15.75">
      <c r="A63" s="43"/>
      <c r="B63" s="43"/>
      <c r="C63" s="43"/>
    </row>
    <row r="64" spans="1:3" ht="15.75">
      <c r="A64" s="43"/>
      <c r="B64" s="43"/>
      <c r="C64" s="43"/>
    </row>
    <row r="65" spans="1:3" ht="15.75">
      <c r="A65" s="43"/>
      <c r="B65" s="43"/>
      <c r="C65" s="43"/>
    </row>
    <row r="66" spans="1:3" ht="15.75">
      <c r="A66" s="43"/>
      <c r="B66" s="43"/>
      <c r="C66" s="43"/>
    </row>
    <row r="67" spans="1:3" ht="15.75">
      <c r="A67" s="43"/>
      <c r="B67" s="43"/>
      <c r="C67" s="43"/>
    </row>
    <row r="68" spans="1:3" ht="15.75">
      <c r="A68" s="43"/>
      <c r="B68" s="43"/>
      <c r="C68" s="43"/>
    </row>
    <row r="69" spans="1:3" ht="15.75">
      <c r="A69" s="43"/>
      <c r="B69" s="43"/>
      <c r="C69" s="43"/>
    </row>
    <row r="70" spans="1:3" ht="15.75">
      <c r="A70" s="45"/>
      <c r="B70" s="45"/>
      <c r="C70" s="46"/>
    </row>
    <row r="71" spans="1:3" ht="15.75">
      <c r="A71" s="45"/>
      <c r="B71" s="45"/>
      <c r="C71" s="46"/>
    </row>
    <row r="72" spans="1:3" ht="15.75">
      <c r="A72" s="45"/>
      <c r="B72" s="45"/>
      <c r="C72" s="46"/>
    </row>
    <row r="73" spans="1:3" ht="15.75">
      <c r="A73" s="45"/>
      <c r="B73" s="45"/>
      <c r="C73" s="46"/>
    </row>
    <row r="74" spans="1:3" ht="15.75">
      <c r="A74" s="45"/>
      <c r="B74" s="45"/>
      <c r="C74" s="46"/>
    </row>
    <row r="75" spans="1:3" ht="15.75">
      <c r="A75" s="45"/>
      <c r="B75" s="45"/>
      <c r="C75" s="46"/>
    </row>
    <row r="76" spans="1:3" ht="15.75">
      <c r="A76" s="45"/>
      <c r="B76" s="45"/>
      <c r="C76" s="46"/>
    </row>
    <row r="77" spans="1:3" ht="15.75">
      <c r="A77" s="45"/>
      <c r="B77" s="45"/>
      <c r="C77" s="46"/>
    </row>
    <row r="78" spans="1:3" ht="15.75">
      <c r="A78" s="45"/>
      <c r="B78" s="45"/>
      <c r="C78" s="46"/>
    </row>
    <row r="79" spans="1:3" ht="15.75">
      <c r="A79" s="45"/>
      <c r="B79" s="45"/>
      <c r="C79" s="46"/>
    </row>
    <row r="80" spans="1:3" ht="15.75">
      <c r="A80" s="45"/>
      <c r="B80" s="45"/>
      <c r="C80" s="46"/>
    </row>
    <row r="81" spans="1:3" ht="15.75">
      <c r="A81" s="45"/>
      <c r="B81" s="45"/>
      <c r="C81" s="46"/>
    </row>
    <row r="82" spans="1:3" ht="15.75">
      <c r="A82" s="45"/>
      <c r="B82" s="45"/>
      <c r="C82" s="46"/>
    </row>
    <row r="83" spans="1:3" ht="15.75">
      <c r="A83" s="45"/>
      <c r="B83" s="45"/>
      <c r="C83" s="46"/>
    </row>
    <row r="84" spans="1:3" ht="15.75">
      <c r="A84" s="45"/>
      <c r="B84" s="45"/>
      <c r="C84" s="46"/>
    </row>
    <row r="85" spans="1:3" ht="15.75">
      <c r="A85" s="45"/>
      <c r="B85" s="45"/>
      <c r="C85" s="46"/>
    </row>
    <row r="86" spans="1:3" ht="15.75">
      <c r="A86" s="45"/>
      <c r="B86" s="45"/>
      <c r="C86" s="46"/>
    </row>
    <row r="87" spans="1:3" ht="15.75">
      <c r="A87" s="45"/>
      <c r="B87" s="45"/>
      <c r="C87" s="46"/>
    </row>
    <row r="88" spans="1:3" ht="15.75">
      <c r="A88" s="45"/>
      <c r="B88" s="45"/>
      <c r="C88" s="46"/>
    </row>
    <row r="89" spans="1:3" ht="15.75">
      <c r="A89" s="45"/>
      <c r="B89" s="45"/>
      <c r="C89" s="46"/>
    </row>
    <row r="90" spans="1:3" ht="15.75">
      <c r="A90" s="45"/>
      <c r="B90" s="45"/>
      <c r="C90" s="46"/>
    </row>
  </sheetData>
  <mergeCells count="6">
    <mergeCell ref="A42:E42"/>
    <mergeCell ref="A41:E41"/>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92"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H58"/>
  <sheetViews>
    <sheetView zoomScale="115" zoomScaleNormal="115" workbookViewId="0" topLeftCell="A40">
      <selection activeCell="A56" sqref="A56:G56"/>
    </sheetView>
  </sheetViews>
  <sheetFormatPr defaultColWidth="9.140625" defaultRowHeight="12.75"/>
  <cols>
    <col min="1" max="1" width="35.421875" style="21" customWidth="1"/>
    <col min="2" max="2" width="12.00390625" style="21" customWidth="1"/>
    <col min="3" max="3" width="11.28125" style="21" customWidth="1"/>
    <col min="4" max="4" width="12.421875" style="21" customWidth="1"/>
    <col min="5" max="5" width="15.28125" style="21" customWidth="1"/>
    <col min="6" max="6" width="13.8515625" style="21" customWidth="1"/>
    <col min="7" max="7" width="15.421875" style="21" customWidth="1"/>
    <col min="8" max="16384" width="9.140625" style="21" customWidth="1"/>
  </cols>
  <sheetData>
    <row r="1" spans="1:7" s="14" customFormat="1" ht="12.75">
      <c r="A1" s="219"/>
      <c r="B1" s="219"/>
      <c r="C1" s="219"/>
      <c r="D1" s="219"/>
      <c r="E1" s="219"/>
      <c r="F1" s="219"/>
      <c r="G1" s="219"/>
    </row>
    <row r="2" spans="1:7" s="14" customFormat="1" ht="12.75">
      <c r="A2" s="219"/>
      <c r="B2" s="219"/>
      <c r="C2" s="219"/>
      <c r="D2" s="219"/>
      <c r="E2" s="219"/>
      <c r="F2" s="219"/>
      <c r="G2" s="219"/>
    </row>
    <row r="3" spans="1:7" s="14" customFormat="1" ht="12.75">
      <c r="A3" s="219"/>
      <c r="B3" s="219"/>
      <c r="C3" s="219"/>
      <c r="D3" s="219"/>
      <c r="E3" s="219"/>
      <c r="F3" s="219"/>
      <c r="G3" s="219"/>
    </row>
    <row r="4" spans="1:7" s="14" customFormat="1" ht="12.75">
      <c r="A4" s="219"/>
      <c r="B4" s="219"/>
      <c r="C4" s="219"/>
      <c r="D4" s="219"/>
      <c r="E4" s="219"/>
      <c r="F4" s="219"/>
      <c r="G4" s="219"/>
    </row>
    <row r="5" spans="1:7" s="14" customFormat="1" ht="12.75">
      <c r="A5" s="219"/>
      <c r="B5" s="219"/>
      <c r="C5" s="219"/>
      <c r="D5" s="219"/>
      <c r="E5" s="219"/>
      <c r="F5" s="219"/>
      <c r="G5" s="219"/>
    </row>
    <row r="6" spans="1:7" s="14" customFormat="1" ht="12.75">
      <c r="A6" s="219"/>
      <c r="B6" s="219"/>
      <c r="C6" s="219"/>
      <c r="D6" s="219"/>
      <c r="E6" s="219"/>
      <c r="F6" s="219"/>
      <c r="G6" s="219"/>
    </row>
    <row r="7" spans="1:7" s="14" customFormat="1" ht="12.75">
      <c r="A7" s="219"/>
      <c r="B7" s="219"/>
      <c r="C7" s="219"/>
      <c r="D7" s="219"/>
      <c r="E7" s="219"/>
      <c r="F7" s="219"/>
      <c r="G7" s="219"/>
    </row>
    <row r="8" spans="1:7" ht="19.5">
      <c r="A8" s="308" t="s">
        <v>203</v>
      </c>
      <c r="B8" s="308"/>
      <c r="C8" s="308"/>
      <c r="D8" s="308"/>
      <c r="E8" s="308"/>
      <c r="F8" s="308"/>
      <c r="G8" s="308"/>
    </row>
    <row r="9" spans="1:7" ht="13.5">
      <c r="A9" s="309" t="s">
        <v>0</v>
      </c>
      <c r="B9" s="309"/>
      <c r="C9" s="309"/>
      <c r="D9" s="309"/>
      <c r="E9" s="309"/>
      <c r="F9" s="309"/>
      <c r="G9" s="309"/>
    </row>
    <row r="10" spans="1:7" ht="15.75">
      <c r="A10" s="310" t="s">
        <v>68</v>
      </c>
      <c r="B10" s="310"/>
      <c r="C10" s="310"/>
      <c r="D10" s="310"/>
      <c r="E10" s="310"/>
      <c r="F10" s="310"/>
      <c r="G10" s="310"/>
    </row>
    <row r="11" spans="1:7" ht="15.75">
      <c r="A11" s="310" t="s">
        <v>260</v>
      </c>
      <c r="B11" s="310"/>
      <c r="C11" s="310"/>
      <c r="D11" s="310"/>
      <c r="E11" s="310"/>
      <c r="F11" s="310"/>
      <c r="G11" s="310"/>
    </row>
    <row r="12" spans="1:7" ht="12.75">
      <c r="A12" s="23"/>
      <c r="B12" s="23"/>
      <c r="C12" s="23"/>
      <c r="D12" s="23"/>
      <c r="E12" s="23"/>
      <c r="F12" s="23"/>
      <c r="G12" s="23"/>
    </row>
    <row r="13" spans="1:7" ht="15.75">
      <c r="A13" s="220"/>
      <c r="B13" s="221"/>
      <c r="C13" s="221"/>
      <c r="D13" s="314" t="s">
        <v>59</v>
      </c>
      <c r="E13" s="314"/>
      <c r="F13" s="314"/>
      <c r="G13" s="222"/>
    </row>
    <row r="14" spans="1:6" ht="15.75">
      <c r="A14" s="220"/>
      <c r="B14" s="220"/>
      <c r="C14" s="220"/>
      <c r="D14" s="313" t="s">
        <v>185</v>
      </c>
      <c r="E14" s="313"/>
      <c r="F14" s="139" t="s">
        <v>69</v>
      </c>
    </row>
    <row r="15" spans="1:7" ht="15.75" customHeight="1">
      <c r="A15" s="223" t="s">
        <v>70</v>
      </c>
      <c r="B15" s="140" t="s">
        <v>71</v>
      </c>
      <c r="C15" s="140" t="s">
        <v>124</v>
      </c>
      <c r="D15" s="140" t="s">
        <v>71</v>
      </c>
      <c r="E15" s="140" t="s">
        <v>128</v>
      </c>
      <c r="F15" s="141" t="s">
        <v>60</v>
      </c>
      <c r="G15" s="311" t="s">
        <v>72</v>
      </c>
    </row>
    <row r="16" spans="1:7" ht="15.75">
      <c r="A16" s="224"/>
      <c r="B16" s="141" t="s">
        <v>73</v>
      </c>
      <c r="C16" s="141" t="s">
        <v>125</v>
      </c>
      <c r="D16" s="141" t="s">
        <v>74</v>
      </c>
      <c r="E16" s="141" t="s">
        <v>129</v>
      </c>
      <c r="F16" s="141"/>
      <c r="G16" s="312"/>
    </row>
    <row r="17" spans="1:7" ht="15.75">
      <c r="A17" s="225"/>
      <c r="B17" s="226" t="s">
        <v>17</v>
      </c>
      <c r="C17" s="226" t="s">
        <v>97</v>
      </c>
      <c r="D17" s="226" t="s">
        <v>17</v>
      </c>
      <c r="E17" s="226" t="s">
        <v>17</v>
      </c>
      <c r="F17" s="226" t="s">
        <v>17</v>
      </c>
      <c r="G17" s="226" t="s">
        <v>17</v>
      </c>
    </row>
    <row r="18" spans="1:7" ht="12.75">
      <c r="A18" s="227" t="s">
        <v>219</v>
      </c>
      <c r="B18" s="228">
        <v>69739</v>
      </c>
      <c r="C18" s="229">
        <v>-1578</v>
      </c>
      <c r="D18" s="228">
        <v>13720</v>
      </c>
      <c r="E18" s="228">
        <v>7395</v>
      </c>
      <c r="F18" s="228">
        <v>68593</v>
      </c>
      <c r="G18" s="230">
        <f>SUM(B18:F18)</f>
        <v>157869</v>
      </c>
    </row>
    <row r="19" spans="1:7" ht="12.75">
      <c r="A19" s="231"/>
      <c r="B19" s="228"/>
      <c r="C19" s="232"/>
      <c r="D19" s="228"/>
      <c r="E19" s="228"/>
      <c r="F19" s="228"/>
      <c r="G19" s="230"/>
    </row>
    <row r="20" spans="1:7" ht="12.75">
      <c r="A20" s="233" t="s">
        <v>189</v>
      </c>
      <c r="B20" s="234">
        <v>0</v>
      </c>
      <c r="C20" s="234">
        <v>0</v>
      </c>
      <c r="D20" s="234">
        <v>0</v>
      </c>
      <c r="E20" s="234">
        <v>0</v>
      </c>
      <c r="F20" s="256">
        <v>20377</v>
      </c>
      <c r="G20" s="230">
        <f>SUM(B20:F20)</f>
        <v>20377</v>
      </c>
    </row>
    <row r="21" spans="1:7" ht="12.75">
      <c r="A21" s="233"/>
      <c r="B21" s="234"/>
      <c r="C21" s="234"/>
      <c r="D21" s="234"/>
      <c r="E21" s="234"/>
      <c r="F21" s="235"/>
      <c r="G21" s="230"/>
    </row>
    <row r="22" spans="1:7" ht="12.75">
      <c r="A22" s="233" t="s">
        <v>189</v>
      </c>
      <c r="B22" s="236">
        <f aca="true" t="shared" si="0" ref="B22:G22">B20</f>
        <v>0</v>
      </c>
      <c r="C22" s="236">
        <f t="shared" si="0"/>
        <v>0</v>
      </c>
      <c r="D22" s="236">
        <f t="shared" si="0"/>
        <v>0</v>
      </c>
      <c r="E22" s="236">
        <f t="shared" si="0"/>
        <v>0</v>
      </c>
      <c r="F22" s="236">
        <f>F20</f>
        <v>20377</v>
      </c>
      <c r="G22" s="236">
        <f t="shared" si="0"/>
        <v>20377</v>
      </c>
    </row>
    <row r="23" spans="1:7" ht="12.75">
      <c r="A23" s="233"/>
      <c r="B23" s="234"/>
      <c r="C23" s="234"/>
      <c r="D23" s="234"/>
      <c r="E23" s="230"/>
      <c r="F23" s="230"/>
      <c r="G23" s="230"/>
    </row>
    <row r="24" spans="1:7" ht="25.5">
      <c r="A24" s="243" t="s">
        <v>251</v>
      </c>
      <c r="B24" s="234">
        <v>0</v>
      </c>
      <c r="C24" s="234">
        <v>0</v>
      </c>
      <c r="D24" s="234">
        <v>0</v>
      </c>
      <c r="E24" s="234">
        <v>0</v>
      </c>
      <c r="F24" s="230">
        <v>-15270</v>
      </c>
      <c r="G24" s="230">
        <v>-15270</v>
      </c>
    </row>
    <row r="25" spans="1:7" ht="12.75">
      <c r="A25" s="237"/>
      <c r="B25" s="238"/>
      <c r="C25" s="238"/>
      <c r="D25" s="238"/>
      <c r="E25" s="238"/>
      <c r="F25" s="238"/>
      <c r="G25" s="238"/>
    </row>
    <row r="26" spans="1:7" ht="12.75">
      <c r="A26" s="239" t="s">
        <v>267</v>
      </c>
      <c r="B26" s="238">
        <f>B18+B22</f>
        <v>69739</v>
      </c>
      <c r="C26" s="240">
        <f>C18+C22</f>
        <v>-1578</v>
      </c>
      <c r="D26" s="238">
        <f>D18+D22</f>
        <v>13720</v>
      </c>
      <c r="E26" s="238">
        <f>E18+E22</f>
        <v>7395</v>
      </c>
      <c r="F26" s="238">
        <f>F18+F22+F24</f>
        <v>73700</v>
      </c>
      <c r="G26" s="238">
        <f>G18+G22+G24</f>
        <v>162976</v>
      </c>
    </row>
    <row r="27" spans="1:7" ht="12.75">
      <c r="A27" s="23"/>
      <c r="B27" s="220"/>
      <c r="C27" s="220"/>
      <c r="D27" s="220"/>
      <c r="E27" s="220"/>
      <c r="F27" s="220"/>
      <c r="G27" s="220"/>
    </row>
    <row r="28" spans="1:7" ht="12.75">
      <c r="A28" s="23"/>
      <c r="B28" s="220"/>
      <c r="C28" s="220"/>
      <c r="D28" s="220"/>
      <c r="E28" s="220"/>
      <c r="F28" s="220"/>
      <c r="G28" s="220"/>
    </row>
    <row r="29" spans="1:7" ht="12.75">
      <c r="A29" s="23"/>
      <c r="B29" s="220"/>
      <c r="C29" s="220"/>
      <c r="D29" s="220"/>
      <c r="E29" s="220"/>
      <c r="F29" s="220"/>
      <c r="G29" s="220"/>
    </row>
    <row r="30" spans="1:7" ht="12.75">
      <c r="A30" s="23"/>
      <c r="B30" s="220"/>
      <c r="C30" s="220"/>
      <c r="D30" s="220"/>
      <c r="E30" s="220"/>
      <c r="F30" s="220"/>
      <c r="G30" s="220"/>
    </row>
    <row r="31" spans="1:7" ht="15.75">
      <c r="A31" s="310"/>
      <c r="B31" s="310"/>
      <c r="C31" s="310"/>
      <c r="D31" s="310"/>
      <c r="E31" s="310"/>
      <c r="F31" s="310"/>
      <c r="G31" s="310"/>
    </row>
    <row r="32" spans="1:7" ht="15.75">
      <c r="A32" s="310"/>
      <c r="B32" s="310"/>
      <c r="C32" s="310"/>
      <c r="D32" s="310"/>
      <c r="E32" s="310"/>
      <c r="F32" s="310"/>
      <c r="G32" s="310"/>
    </row>
    <row r="33" spans="1:7" ht="12.75">
      <c r="A33" s="23"/>
      <c r="B33" s="220"/>
      <c r="C33" s="220"/>
      <c r="D33" s="220"/>
      <c r="E33" s="220"/>
      <c r="F33" s="220"/>
      <c r="G33" s="220"/>
    </row>
    <row r="34" spans="1:7" ht="12.75">
      <c r="A34" s="23"/>
      <c r="B34" s="220"/>
      <c r="C34" s="220"/>
      <c r="D34" s="220"/>
      <c r="E34" s="220"/>
      <c r="F34" s="220"/>
      <c r="G34" s="220"/>
    </row>
    <row r="35" spans="1:7" ht="15.75">
      <c r="A35" s="23"/>
      <c r="B35" s="221"/>
      <c r="C35" s="221"/>
      <c r="D35" s="314" t="s">
        <v>59</v>
      </c>
      <c r="E35" s="314"/>
      <c r="F35" s="314"/>
      <c r="G35" s="222"/>
    </row>
    <row r="36" spans="1:6" ht="15.75">
      <c r="A36" s="23"/>
      <c r="B36" s="220"/>
      <c r="C36" s="220"/>
      <c r="D36" s="313" t="s">
        <v>185</v>
      </c>
      <c r="E36" s="313"/>
      <c r="F36" s="139" t="s">
        <v>69</v>
      </c>
    </row>
    <row r="37" spans="1:7" ht="15.75" customHeight="1">
      <c r="A37" s="223" t="s">
        <v>70</v>
      </c>
      <c r="B37" s="140" t="s">
        <v>71</v>
      </c>
      <c r="C37" s="140" t="s">
        <v>124</v>
      </c>
      <c r="D37" s="140" t="s">
        <v>71</v>
      </c>
      <c r="E37" s="140" t="s">
        <v>128</v>
      </c>
      <c r="F37" s="141" t="s">
        <v>60</v>
      </c>
      <c r="G37" s="311" t="s">
        <v>72</v>
      </c>
    </row>
    <row r="38" spans="1:7" ht="15.75">
      <c r="A38" s="224"/>
      <c r="B38" s="141" t="s">
        <v>73</v>
      </c>
      <c r="C38" s="141" t="s">
        <v>125</v>
      </c>
      <c r="D38" s="141" t="s">
        <v>74</v>
      </c>
      <c r="E38" s="141" t="s">
        <v>129</v>
      </c>
      <c r="F38" s="141"/>
      <c r="G38" s="312"/>
    </row>
    <row r="39" spans="1:7" ht="15.75">
      <c r="A39" s="225"/>
      <c r="B39" s="226" t="s">
        <v>17</v>
      </c>
      <c r="C39" s="226" t="s">
        <v>97</v>
      </c>
      <c r="D39" s="226" t="s">
        <v>17</v>
      </c>
      <c r="E39" s="226" t="s">
        <v>17</v>
      </c>
      <c r="F39" s="226" t="s">
        <v>17</v>
      </c>
      <c r="G39" s="226" t="s">
        <v>17</v>
      </c>
    </row>
    <row r="40" spans="1:7" ht="12.75">
      <c r="A40" s="227" t="s">
        <v>186</v>
      </c>
      <c r="B40" s="228">
        <v>69739</v>
      </c>
      <c r="C40" s="229">
        <v>-1578</v>
      </c>
      <c r="D40" s="228">
        <v>13720</v>
      </c>
      <c r="E40" s="228">
        <v>449</v>
      </c>
      <c r="F40" s="228">
        <v>60408</v>
      </c>
      <c r="G40" s="230">
        <f>SUM(B40:F40)</f>
        <v>142738</v>
      </c>
    </row>
    <row r="41" spans="1:7" ht="12.75">
      <c r="A41" s="231"/>
      <c r="B41" s="228"/>
      <c r="C41" s="232"/>
      <c r="D41" s="228"/>
      <c r="E41" s="228"/>
      <c r="F41" s="228"/>
      <c r="G41" s="230"/>
    </row>
    <row r="42" spans="1:7" ht="12.75">
      <c r="A42" s="231" t="s">
        <v>187</v>
      </c>
      <c r="B42" s="234">
        <v>0</v>
      </c>
      <c r="C42" s="234">
        <v>0</v>
      </c>
      <c r="D42" s="234">
        <v>0</v>
      </c>
      <c r="E42" s="234">
        <v>0</v>
      </c>
      <c r="F42" s="229">
        <v>-8</v>
      </c>
      <c r="G42" s="230">
        <f>SUM(B42:F42)</f>
        <v>-8</v>
      </c>
    </row>
    <row r="43" spans="1:7" ht="12.75">
      <c r="A43" s="231"/>
      <c r="B43" s="228"/>
      <c r="C43" s="232"/>
      <c r="D43" s="228"/>
      <c r="E43" s="228"/>
      <c r="F43" s="229"/>
      <c r="G43" s="230"/>
    </row>
    <row r="44" spans="1:7" ht="12.75">
      <c r="A44" s="231" t="s">
        <v>188</v>
      </c>
      <c r="B44" s="241">
        <f aca="true" t="shared" si="1" ref="B44:G44">B40+B42</f>
        <v>69739</v>
      </c>
      <c r="C44" s="242">
        <f t="shared" si="1"/>
        <v>-1578</v>
      </c>
      <c r="D44" s="241">
        <f t="shared" si="1"/>
        <v>13720</v>
      </c>
      <c r="E44" s="241">
        <f t="shared" si="1"/>
        <v>449</v>
      </c>
      <c r="F44" s="241">
        <f t="shared" si="1"/>
        <v>60400</v>
      </c>
      <c r="G44" s="241">
        <f t="shared" si="1"/>
        <v>142730</v>
      </c>
    </row>
    <row r="45" spans="1:7" ht="12.75">
      <c r="A45" s="233"/>
      <c r="B45" s="228"/>
      <c r="C45" s="234"/>
      <c r="D45" s="228"/>
      <c r="E45" s="230"/>
      <c r="F45" s="230"/>
      <c r="G45" s="230"/>
    </row>
    <row r="46" spans="1:7" ht="12.75">
      <c r="A46" s="233" t="s">
        <v>189</v>
      </c>
      <c r="B46" s="234">
        <v>0</v>
      </c>
      <c r="C46" s="234">
        <v>0</v>
      </c>
      <c r="D46" s="234">
        <v>0</v>
      </c>
      <c r="E46" s="234">
        <v>6946</v>
      </c>
      <c r="F46" s="235">
        <v>28669</v>
      </c>
      <c r="G46" s="230">
        <f>SUM(B46:F46)</f>
        <v>35615</v>
      </c>
    </row>
    <row r="47" spans="1:7" ht="12.75">
      <c r="A47" s="233"/>
      <c r="B47" s="234"/>
      <c r="C47" s="234"/>
      <c r="D47" s="234"/>
      <c r="E47" s="234"/>
      <c r="F47" s="235"/>
      <c r="G47" s="230"/>
    </row>
    <row r="48" spans="1:7" ht="12.75">
      <c r="A48" s="233" t="s">
        <v>189</v>
      </c>
      <c r="B48" s="236">
        <f aca="true" t="shared" si="2" ref="B48:G48">B46</f>
        <v>0</v>
      </c>
      <c r="C48" s="236">
        <f t="shared" si="2"/>
        <v>0</v>
      </c>
      <c r="D48" s="236">
        <f t="shared" si="2"/>
        <v>0</v>
      </c>
      <c r="E48" s="236">
        <f t="shared" si="2"/>
        <v>6946</v>
      </c>
      <c r="F48" s="236">
        <f t="shared" si="2"/>
        <v>28669</v>
      </c>
      <c r="G48" s="236">
        <f t="shared" si="2"/>
        <v>35615</v>
      </c>
    </row>
    <row r="49" spans="1:7" ht="12.75">
      <c r="A49" s="233"/>
      <c r="B49" s="234"/>
      <c r="C49" s="234"/>
      <c r="D49" s="234"/>
      <c r="E49" s="230"/>
      <c r="F49" s="230"/>
      <c r="G49" s="230"/>
    </row>
    <row r="50" spans="1:7" ht="25.5">
      <c r="A50" s="243" t="s">
        <v>216</v>
      </c>
      <c r="B50" s="234">
        <v>0</v>
      </c>
      <c r="C50" s="234">
        <v>0</v>
      </c>
      <c r="D50" s="234">
        <v>0</v>
      </c>
      <c r="E50" s="234">
        <v>0</v>
      </c>
      <c r="F50" s="230">
        <v>-14229</v>
      </c>
      <c r="G50" s="230">
        <f>SUM(B50:F50)</f>
        <v>-14229</v>
      </c>
    </row>
    <row r="51" spans="1:7" ht="12.75">
      <c r="A51" s="243"/>
      <c r="B51" s="234"/>
      <c r="C51" s="234"/>
      <c r="D51" s="234"/>
      <c r="E51" s="230"/>
      <c r="F51" s="230"/>
      <c r="G51" s="230"/>
    </row>
    <row r="52" spans="1:7" ht="25.5">
      <c r="A52" s="243" t="s">
        <v>217</v>
      </c>
      <c r="B52" s="234">
        <v>0</v>
      </c>
      <c r="C52" s="234">
        <v>0</v>
      </c>
      <c r="D52" s="234">
        <v>0</v>
      </c>
      <c r="E52" s="234">
        <v>0</v>
      </c>
      <c r="F52" s="230">
        <v>-6247</v>
      </c>
      <c r="G52" s="230">
        <f>SUM(B52:F52)</f>
        <v>-6247</v>
      </c>
    </row>
    <row r="53" spans="1:7" ht="12.75">
      <c r="A53" s="237"/>
      <c r="B53" s="238"/>
      <c r="C53" s="238"/>
      <c r="D53" s="238"/>
      <c r="E53" s="238"/>
      <c r="F53" s="238"/>
      <c r="G53" s="238"/>
    </row>
    <row r="54" spans="1:7" ht="12.75">
      <c r="A54" s="239" t="s">
        <v>205</v>
      </c>
      <c r="B54" s="238">
        <f>B40+B48</f>
        <v>69739</v>
      </c>
      <c r="C54" s="240">
        <f>C40+C48</f>
        <v>-1578</v>
      </c>
      <c r="D54" s="238">
        <f>D40+D48</f>
        <v>13720</v>
      </c>
      <c r="E54" s="238">
        <f>E40+E48</f>
        <v>7395</v>
      </c>
      <c r="F54" s="238">
        <f>F44+F48+F50+F52</f>
        <v>68593</v>
      </c>
      <c r="G54" s="238">
        <f>G44+G48+G50+G52</f>
        <v>157869</v>
      </c>
    </row>
    <row r="55" spans="1:8" ht="18" customHeight="1">
      <c r="A55" s="244"/>
      <c r="B55" s="245"/>
      <c r="C55" s="246"/>
      <c r="D55" s="245"/>
      <c r="E55" s="245"/>
      <c r="F55" s="245"/>
      <c r="G55" s="245"/>
      <c r="H55" s="247"/>
    </row>
    <row r="56" spans="1:7" ht="29.25" customHeight="1">
      <c r="A56" s="307" t="s">
        <v>221</v>
      </c>
      <c r="B56" s="307"/>
      <c r="C56" s="307"/>
      <c r="D56" s="307"/>
      <c r="E56" s="307"/>
      <c r="F56" s="307"/>
      <c r="G56" s="307"/>
    </row>
    <row r="57" spans="1:7" ht="13.5">
      <c r="A57" s="296"/>
      <c r="B57" s="296"/>
      <c r="C57" s="296"/>
      <c r="D57" s="296"/>
      <c r="E57" s="296"/>
      <c r="F57" s="23"/>
      <c r="G57" s="23"/>
    </row>
    <row r="58" spans="1:7" ht="12.75">
      <c r="A58" s="23"/>
      <c r="B58" s="23"/>
      <c r="C58" s="23"/>
      <c r="D58" s="23"/>
      <c r="E58" s="23"/>
      <c r="F58" s="23"/>
      <c r="G58" s="23"/>
    </row>
  </sheetData>
  <mergeCells count="14">
    <mergeCell ref="A32:G32"/>
    <mergeCell ref="D35:F35"/>
    <mergeCell ref="D36:E36"/>
    <mergeCell ref="G37:G38"/>
    <mergeCell ref="A56:G56"/>
    <mergeCell ref="A57:E57"/>
    <mergeCell ref="A8:G8"/>
    <mergeCell ref="A9:G9"/>
    <mergeCell ref="A10:G10"/>
    <mergeCell ref="A11:G11"/>
    <mergeCell ref="G15:G16"/>
    <mergeCell ref="D14:E14"/>
    <mergeCell ref="D13:F13"/>
    <mergeCell ref="A31:G31"/>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dimension ref="A3:N288"/>
  <sheetViews>
    <sheetView tabSelected="1" workbookViewId="0" topLeftCell="A152">
      <selection activeCell="B160" sqref="B160:I160"/>
    </sheetView>
  </sheetViews>
  <sheetFormatPr defaultColWidth="9.140625" defaultRowHeight="12.75"/>
  <cols>
    <col min="1" max="1" width="5.7109375" style="2" customWidth="1"/>
    <col min="2" max="2" width="11.57421875" style="2" customWidth="1"/>
    <col min="3" max="3" width="21.28125" style="2" customWidth="1"/>
    <col min="4" max="4" width="10.8515625" style="2" customWidth="1"/>
    <col min="5" max="6" width="17.7109375" style="2" bestFit="1" customWidth="1"/>
    <col min="7" max="7" width="14.57421875" style="2" customWidth="1"/>
    <col min="8" max="8" width="13.7109375" style="2" customWidth="1"/>
    <col min="9" max="9" width="11.8515625" style="2" customWidth="1"/>
    <col min="10" max="11" width="12.7109375" style="2" customWidth="1"/>
    <col min="12" max="16384" width="9.140625" style="2" customWidth="1"/>
  </cols>
  <sheetData>
    <row r="3" spans="1:8" ht="12.75">
      <c r="A3" s="14"/>
      <c r="B3" s="14"/>
      <c r="C3" s="14"/>
      <c r="D3" s="14"/>
      <c r="E3" s="14"/>
      <c r="F3" s="14"/>
      <c r="G3" s="14"/>
      <c r="H3" s="14"/>
    </row>
    <row r="4" spans="1:8" ht="12.75">
      <c r="A4" s="21"/>
      <c r="B4" s="21"/>
      <c r="C4" s="21"/>
      <c r="D4" s="21"/>
      <c r="E4" s="21"/>
      <c r="F4" s="21"/>
      <c r="G4" s="21"/>
      <c r="H4" s="21"/>
    </row>
    <row r="5" spans="1:8" ht="12.75">
      <c r="A5" s="21"/>
      <c r="B5" s="21"/>
      <c r="C5" s="21"/>
      <c r="D5" s="21"/>
      <c r="E5" s="21"/>
      <c r="F5" s="21"/>
      <c r="G5" s="21"/>
      <c r="H5" s="21"/>
    </row>
    <row r="6" spans="1:8" ht="12.75">
      <c r="A6" s="21"/>
      <c r="B6" s="21"/>
      <c r="C6" s="21"/>
      <c r="D6" s="21"/>
      <c r="E6" s="21"/>
      <c r="F6" s="21"/>
      <c r="G6" s="21"/>
      <c r="H6" s="21"/>
    </row>
    <row r="7" spans="1:8" ht="13.5" customHeight="1">
      <c r="A7" s="21"/>
      <c r="B7" s="21"/>
      <c r="C7" s="21"/>
      <c r="D7" s="21"/>
      <c r="E7" s="21"/>
      <c r="F7" s="21"/>
      <c r="G7" s="21"/>
      <c r="H7" s="21"/>
    </row>
    <row r="8" spans="1:9" ht="19.5" customHeight="1">
      <c r="A8" s="295" t="s">
        <v>224</v>
      </c>
      <c r="B8" s="295"/>
      <c r="C8" s="295"/>
      <c r="D8" s="295"/>
      <c r="E8" s="295"/>
      <c r="F8" s="295"/>
      <c r="G8" s="295"/>
      <c r="H8" s="295"/>
      <c r="I8" s="295"/>
    </row>
    <row r="9" spans="1:9" ht="13.5" customHeight="1">
      <c r="A9" s="306" t="s">
        <v>0</v>
      </c>
      <c r="B9" s="306"/>
      <c r="C9" s="306"/>
      <c r="D9" s="306"/>
      <c r="E9" s="306"/>
      <c r="F9" s="306"/>
      <c r="G9" s="306"/>
      <c r="H9" s="306"/>
      <c r="I9" s="306"/>
    </row>
    <row r="10" spans="1:9" ht="15.75" customHeight="1">
      <c r="A10" s="281" t="s">
        <v>265</v>
      </c>
      <c r="B10" s="281"/>
      <c r="C10" s="281"/>
      <c r="D10" s="281"/>
      <c r="E10" s="281"/>
      <c r="F10" s="281"/>
      <c r="G10" s="281"/>
      <c r="H10" s="281"/>
      <c r="I10" s="281"/>
    </row>
    <row r="11" spans="1:9" ht="15.75" customHeight="1">
      <c r="A11" s="281" t="s">
        <v>75</v>
      </c>
      <c r="B11" s="281"/>
      <c r="C11" s="281"/>
      <c r="D11" s="281"/>
      <c r="E11" s="281"/>
      <c r="F11" s="281"/>
      <c r="G11" s="281"/>
      <c r="H11" s="281"/>
      <c r="I11" s="281"/>
    </row>
    <row r="12" spans="1:8" ht="13.5" customHeight="1">
      <c r="A12" s="67"/>
      <c r="B12" s="67"/>
      <c r="C12" s="294"/>
      <c r="D12" s="294"/>
      <c r="E12" s="294"/>
      <c r="F12" s="294"/>
      <c r="G12" s="294"/>
      <c r="H12" s="294"/>
    </row>
    <row r="13" spans="1:9" ht="15.75" customHeight="1">
      <c r="A13" s="16" t="s">
        <v>1</v>
      </c>
      <c r="B13" s="16" t="s">
        <v>2</v>
      </c>
      <c r="C13" s="6"/>
      <c r="D13" s="6"/>
      <c r="E13" s="6"/>
      <c r="F13" s="6"/>
      <c r="G13" s="6"/>
      <c r="H13" s="6"/>
      <c r="I13" s="15"/>
    </row>
    <row r="14" spans="1:9" ht="33" customHeight="1">
      <c r="A14" s="69"/>
      <c r="B14" s="315" t="s">
        <v>242</v>
      </c>
      <c r="C14" s="315"/>
      <c r="D14" s="315"/>
      <c r="E14" s="315"/>
      <c r="F14" s="315"/>
      <c r="G14" s="315"/>
      <c r="H14" s="315"/>
      <c r="I14" s="315"/>
    </row>
    <row r="15" spans="1:9" ht="15.75" customHeight="1">
      <c r="A15" s="69"/>
      <c r="B15" s="136"/>
      <c r="C15" s="136"/>
      <c r="D15" s="136"/>
      <c r="E15" s="136"/>
      <c r="F15" s="136"/>
      <c r="G15" s="136"/>
      <c r="H15" s="136"/>
      <c r="I15" s="136"/>
    </row>
    <row r="16" spans="1:9" ht="36.75" customHeight="1">
      <c r="A16" s="69"/>
      <c r="B16" s="315" t="s">
        <v>227</v>
      </c>
      <c r="C16" s="315"/>
      <c r="D16" s="315"/>
      <c r="E16" s="315"/>
      <c r="F16" s="315"/>
      <c r="G16" s="315"/>
      <c r="H16" s="315"/>
      <c r="I16" s="315"/>
    </row>
    <row r="17" spans="1:9" ht="15.75" customHeight="1">
      <c r="A17" s="69"/>
      <c r="B17" s="315"/>
      <c r="C17" s="315"/>
      <c r="D17" s="315"/>
      <c r="E17" s="315"/>
      <c r="F17" s="315"/>
      <c r="G17" s="315"/>
      <c r="H17" s="315"/>
      <c r="I17" s="315"/>
    </row>
    <row r="18" spans="1:9" ht="30.75" customHeight="1">
      <c r="A18" s="69"/>
      <c r="B18" s="324" t="s">
        <v>283</v>
      </c>
      <c r="C18" s="324"/>
      <c r="D18" s="324"/>
      <c r="E18" s="324"/>
      <c r="F18" s="324"/>
      <c r="G18" s="324"/>
      <c r="H18" s="324"/>
      <c r="I18" s="324"/>
    </row>
    <row r="19" spans="1:9" ht="15.75" customHeight="1">
      <c r="A19" s="69"/>
      <c r="B19" s="70" t="s">
        <v>190</v>
      </c>
      <c r="C19" s="134"/>
      <c r="D19" s="134"/>
      <c r="E19" s="134"/>
      <c r="F19" s="134"/>
      <c r="G19" s="134"/>
      <c r="H19" s="134"/>
      <c r="I19" s="134"/>
    </row>
    <row r="20" spans="1:9" ht="15.75" customHeight="1" thickBot="1">
      <c r="A20" s="69"/>
      <c r="B20" s="70"/>
      <c r="C20" s="15"/>
      <c r="D20" s="15"/>
      <c r="E20" s="15"/>
      <c r="F20" s="71" t="s">
        <v>191</v>
      </c>
      <c r="G20" s="15"/>
      <c r="H20" s="134"/>
      <c r="I20" s="134"/>
    </row>
    <row r="21" spans="1:14" ht="15.75" customHeight="1">
      <c r="A21" s="69"/>
      <c r="B21" s="283" t="s">
        <v>228</v>
      </c>
      <c r="C21" s="284"/>
      <c r="D21" s="284"/>
      <c r="E21" s="284"/>
      <c r="F21" s="284"/>
      <c r="G21" s="285"/>
      <c r="H21" s="134"/>
      <c r="I21" s="137"/>
      <c r="J21" s="137"/>
      <c r="K21" s="137"/>
      <c r="L21" s="137"/>
      <c r="M21" s="137"/>
      <c r="N21" s="137"/>
    </row>
    <row r="22" spans="1:14" ht="15.75" customHeight="1">
      <c r="A22" s="69"/>
      <c r="B22" s="288" t="s">
        <v>229</v>
      </c>
      <c r="C22" s="289"/>
      <c r="D22" s="289"/>
      <c r="E22" s="289"/>
      <c r="F22" s="289"/>
      <c r="G22" s="290"/>
      <c r="H22" s="134"/>
      <c r="I22" s="137"/>
      <c r="J22" s="137"/>
      <c r="K22" s="137"/>
      <c r="L22" s="137"/>
      <c r="M22" s="137"/>
      <c r="N22" s="137"/>
    </row>
    <row r="23" spans="1:14" ht="15.75" customHeight="1">
      <c r="A23" s="69"/>
      <c r="B23" s="288" t="s">
        <v>230</v>
      </c>
      <c r="C23" s="289"/>
      <c r="D23" s="289"/>
      <c r="E23" s="289"/>
      <c r="F23" s="289"/>
      <c r="G23" s="290"/>
      <c r="H23" s="134"/>
      <c r="I23" s="137"/>
      <c r="J23" s="137"/>
      <c r="K23" s="137"/>
      <c r="L23" s="137"/>
      <c r="M23" s="137"/>
      <c r="N23" s="137"/>
    </row>
    <row r="24" spans="1:14" ht="15.75" customHeight="1">
      <c r="A24" s="69"/>
      <c r="B24" s="288" t="s">
        <v>231</v>
      </c>
      <c r="C24" s="289"/>
      <c r="D24" s="289"/>
      <c r="E24" s="289"/>
      <c r="F24" s="289"/>
      <c r="G24" s="290"/>
      <c r="H24" s="134"/>
      <c r="I24" s="137"/>
      <c r="J24" s="137"/>
      <c r="K24" s="137"/>
      <c r="L24" s="137"/>
      <c r="M24" s="137"/>
      <c r="N24" s="137"/>
    </row>
    <row r="25" spans="1:14" ht="15.75" customHeight="1">
      <c r="A25" s="69"/>
      <c r="B25" s="288" t="s">
        <v>232</v>
      </c>
      <c r="C25" s="289"/>
      <c r="D25" s="289"/>
      <c r="E25" s="289"/>
      <c r="F25" s="289"/>
      <c r="G25" s="290"/>
      <c r="H25" s="134"/>
      <c r="I25" s="137"/>
      <c r="J25" s="137"/>
      <c r="K25" s="137"/>
      <c r="L25" s="137"/>
      <c r="M25" s="137"/>
      <c r="N25" s="137"/>
    </row>
    <row r="26" spans="1:14" ht="15.75" customHeight="1">
      <c r="A26" s="69"/>
      <c r="B26" s="288" t="s">
        <v>233</v>
      </c>
      <c r="C26" s="289"/>
      <c r="D26" s="289"/>
      <c r="E26" s="289"/>
      <c r="F26" s="289"/>
      <c r="G26" s="290"/>
      <c r="H26" s="134"/>
      <c r="I26" s="137"/>
      <c r="J26" s="137"/>
      <c r="K26" s="137"/>
      <c r="L26" s="137"/>
      <c r="M26" s="137"/>
      <c r="N26" s="137"/>
    </row>
    <row r="27" spans="1:14" ht="15.75" customHeight="1">
      <c r="A27" s="69"/>
      <c r="B27" s="288" t="s">
        <v>234</v>
      </c>
      <c r="C27" s="289"/>
      <c r="D27" s="289"/>
      <c r="E27" s="289"/>
      <c r="F27" s="289"/>
      <c r="G27" s="290"/>
      <c r="H27" s="134"/>
      <c r="I27" s="137"/>
      <c r="J27" s="137"/>
      <c r="K27" s="137"/>
      <c r="L27" s="137"/>
      <c r="M27" s="137"/>
      <c r="N27" s="137"/>
    </row>
    <row r="28" spans="1:14" ht="15.75" customHeight="1">
      <c r="A28" s="69"/>
      <c r="B28" s="288" t="s">
        <v>235</v>
      </c>
      <c r="C28" s="289"/>
      <c r="D28" s="289"/>
      <c r="E28" s="289"/>
      <c r="F28" s="289"/>
      <c r="G28" s="290"/>
      <c r="H28" s="134"/>
      <c r="I28" s="137"/>
      <c r="J28" s="137"/>
      <c r="K28" s="137"/>
      <c r="L28" s="137"/>
      <c r="M28" s="137"/>
      <c r="N28" s="137"/>
    </row>
    <row r="29" spans="1:14" ht="15.75" customHeight="1">
      <c r="A29" s="69"/>
      <c r="B29" s="288" t="s">
        <v>236</v>
      </c>
      <c r="C29" s="289"/>
      <c r="D29" s="289"/>
      <c r="E29" s="289"/>
      <c r="F29" s="289"/>
      <c r="G29" s="290"/>
      <c r="H29" s="134"/>
      <c r="I29" s="137"/>
      <c r="J29" s="137"/>
      <c r="K29" s="137"/>
      <c r="L29" s="137"/>
      <c r="M29" s="137"/>
      <c r="N29" s="137"/>
    </row>
    <row r="30" spans="1:14" ht="15.75" customHeight="1">
      <c r="A30" s="69"/>
      <c r="B30" s="288" t="s">
        <v>237</v>
      </c>
      <c r="C30" s="289"/>
      <c r="D30" s="289"/>
      <c r="E30" s="289"/>
      <c r="F30" s="289"/>
      <c r="G30" s="290"/>
      <c r="H30" s="134"/>
      <c r="I30" s="137"/>
      <c r="J30" s="137"/>
      <c r="K30" s="137"/>
      <c r="L30" s="137"/>
      <c r="M30" s="137"/>
      <c r="N30" s="137"/>
    </row>
    <row r="31" spans="1:14" ht="15.75" customHeight="1">
      <c r="A31" s="69"/>
      <c r="B31" s="291" t="s">
        <v>238</v>
      </c>
      <c r="C31" s="292"/>
      <c r="D31" s="292"/>
      <c r="E31" s="292"/>
      <c r="F31" s="292"/>
      <c r="G31" s="293"/>
      <c r="H31" s="134"/>
      <c r="I31" s="138"/>
      <c r="J31" s="138"/>
      <c r="K31" s="138"/>
      <c r="L31" s="138"/>
      <c r="M31" s="138"/>
      <c r="N31" s="138"/>
    </row>
    <row r="32" spans="1:14" ht="15.75" customHeight="1">
      <c r="A32" s="69"/>
      <c r="B32" s="291" t="s">
        <v>239</v>
      </c>
      <c r="C32" s="292"/>
      <c r="D32" s="292"/>
      <c r="E32" s="292"/>
      <c r="F32" s="292"/>
      <c r="G32" s="293"/>
      <c r="H32" s="134"/>
      <c r="I32" s="138"/>
      <c r="J32" s="138"/>
      <c r="K32" s="138"/>
      <c r="L32" s="138"/>
      <c r="M32" s="138"/>
      <c r="N32" s="138"/>
    </row>
    <row r="33" spans="1:14" ht="15.75" customHeight="1">
      <c r="A33" s="69"/>
      <c r="B33" s="291" t="s">
        <v>240</v>
      </c>
      <c r="C33" s="292"/>
      <c r="D33" s="292"/>
      <c r="E33" s="292"/>
      <c r="F33" s="292"/>
      <c r="G33" s="293"/>
      <c r="H33" s="134"/>
      <c r="I33" s="138"/>
      <c r="J33" s="138"/>
      <c r="K33" s="138"/>
      <c r="L33" s="138"/>
      <c r="M33" s="138"/>
      <c r="N33" s="138"/>
    </row>
    <row r="34" spans="1:14" ht="15.75" customHeight="1" thickBot="1">
      <c r="A34" s="69"/>
      <c r="B34" s="286" t="s">
        <v>241</v>
      </c>
      <c r="C34" s="287"/>
      <c r="D34" s="287"/>
      <c r="E34" s="287"/>
      <c r="F34" s="287"/>
      <c r="G34" s="277"/>
      <c r="H34" s="134"/>
      <c r="I34" s="138"/>
      <c r="J34" s="138"/>
      <c r="K34" s="138"/>
      <c r="L34" s="138"/>
      <c r="M34" s="138"/>
      <c r="N34" s="138"/>
    </row>
    <row r="35" spans="1:9" ht="15.75" customHeight="1">
      <c r="A35" s="69"/>
      <c r="B35" s="72"/>
      <c r="C35" s="72"/>
      <c r="D35" s="72"/>
      <c r="E35" s="72"/>
      <c r="F35" s="72"/>
      <c r="G35" s="72"/>
      <c r="H35" s="134"/>
      <c r="I35" s="134"/>
    </row>
    <row r="36" spans="1:9" ht="15.75">
      <c r="A36" s="1" t="s">
        <v>3</v>
      </c>
      <c r="B36" s="319" t="s">
        <v>4</v>
      </c>
      <c r="C36" s="319"/>
      <c r="D36" s="319"/>
      <c r="E36" s="319"/>
      <c r="F36" s="319"/>
      <c r="G36" s="319"/>
      <c r="H36" s="319"/>
      <c r="I36" s="15"/>
    </row>
    <row r="37" spans="1:9" ht="15.75">
      <c r="A37" s="1"/>
      <c r="B37" s="294" t="s">
        <v>5</v>
      </c>
      <c r="C37" s="294"/>
      <c r="D37" s="294"/>
      <c r="E37" s="294"/>
      <c r="F37" s="294"/>
      <c r="G37" s="294"/>
      <c r="H37" s="294"/>
      <c r="I37" s="15"/>
    </row>
    <row r="38" spans="1:9" ht="15.75">
      <c r="A38" s="1"/>
      <c r="B38" s="4"/>
      <c r="C38" s="4"/>
      <c r="D38" s="4"/>
      <c r="E38" s="4"/>
      <c r="F38" s="4"/>
      <c r="G38" s="4"/>
      <c r="H38" s="4"/>
      <c r="I38" s="15"/>
    </row>
    <row r="39" spans="1:9" ht="15.75">
      <c r="A39" s="1"/>
      <c r="B39" s="4"/>
      <c r="C39" s="4"/>
      <c r="D39" s="4"/>
      <c r="E39" s="4"/>
      <c r="F39" s="4"/>
      <c r="G39" s="4"/>
      <c r="H39" s="4"/>
      <c r="I39" s="15"/>
    </row>
    <row r="40" spans="1:9" ht="15.75">
      <c r="A40" s="1" t="s">
        <v>6</v>
      </c>
      <c r="B40" s="319" t="s">
        <v>7</v>
      </c>
      <c r="C40" s="320"/>
      <c r="D40" s="320"/>
      <c r="E40" s="320"/>
      <c r="F40" s="320"/>
      <c r="G40" s="320"/>
      <c r="H40" s="320"/>
      <c r="I40" s="15"/>
    </row>
    <row r="41" spans="1:9" ht="35.25" customHeight="1">
      <c r="A41" s="1"/>
      <c r="B41" s="318" t="s">
        <v>192</v>
      </c>
      <c r="C41" s="318"/>
      <c r="D41" s="318"/>
      <c r="E41" s="318"/>
      <c r="F41" s="318"/>
      <c r="G41" s="318"/>
      <c r="H41" s="318"/>
      <c r="I41" s="318"/>
    </row>
    <row r="42" spans="1:9" ht="14.25" customHeight="1">
      <c r="A42" s="1"/>
      <c r="B42" s="3"/>
      <c r="C42" s="4"/>
      <c r="D42" s="4"/>
      <c r="E42" s="4"/>
      <c r="F42" s="4"/>
      <c r="G42" s="4"/>
      <c r="H42" s="4"/>
      <c r="I42" s="15"/>
    </row>
    <row r="43" spans="1:9" ht="15.75">
      <c r="A43" s="1" t="s">
        <v>8</v>
      </c>
      <c r="B43" s="319" t="s">
        <v>193</v>
      </c>
      <c r="C43" s="320"/>
      <c r="D43" s="320"/>
      <c r="E43" s="320"/>
      <c r="F43" s="320"/>
      <c r="G43" s="320"/>
      <c r="H43" s="320"/>
      <c r="I43" s="15"/>
    </row>
    <row r="44" spans="1:9" s="5" customFormat="1" ht="21" customHeight="1">
      <c r="A44" s="101"/>
      <c r="B44" s="324" t="s">
        <v>194</v>
      </c>
      <c r="C44" s="278"/>
      <c r="D44" s="278"/>
      <c r="E44" s="278"/>
      <c r="F44" s="278"/>
      <c r="G44" s="278"/>
      <c r="H44" s="278"/>
      <c r="I44" s="135"/>
    </row>
    <row r="45" spans="1:9" ht="15.75">
      <c r="A45" s="1"/>
      <c r="B45" s="3"/>
      <c r="C45" s="318"/>
      <c r="D45" s="318"/>
      <c r="E45" s="318"/>
      <c r="F45" s="318"/>
      <c r="G45" s="318"/>
      <c r="H45" s="318"/>
      <c r="I45" s="15"/>
    </row>
    <row r="46" spans="1:9" ht="15.75">
      <c r="A46" s="1"/>
      <c r="B46" s="3"/>
      <c r="C46" s="4"/>
      <c r="D46" s="4"/>
      <c r="E46" s="4"/>
      <c r="F46" s="4"/>
      <c r="G46" s="4"/>
      <c r="H46" s="4"/>
      <c r="I46" s="15"/>
    </row>
    <row r="47" spans="1:9" ht="15.75">
      <c r="A47" s="1" t="s">
        <v>9</v>
      </c>
      <c r="B47" s="319" t="s">
        <v>10</v>
      </c>
      <c r="C47" s="320"/>
      <c r="D47" s="320"/>
      <c r="E47" s="320"/>
      <c r="F47" s="320"/>
      <c r="G47" s="320"/>
      <c r="H47" s="320"/>
      <c r="I47" s="15"/>
    </row>
    <row r="48" spans="1:9" ht="33.75" customHeight="1">
      <c r="A48" s="73"/>
      <c r="B48" s="318" t="s">
        <v>195</v>
      </c>
      <c r="C48" s="318"/>
      <c r="D48" s="318"/>
      <c r="E48" s="318"/>
      <c r="F48" s="318"/>
      <c r="G48" s="318"/>
      <c r="H48" s="318"/>
      <c r="I48" s="318"/>
    </row>
    <row r="49" spans="1:9" ht="15.75" customHeight="1">
      <c r="A49" s="73"/>
      <c r="B49" s="68"/>
      <c r="C49" s="68"/>
      <c r="D49" s="68"/>
      <c r="E49" s="68"/>
      <c r="F49" s="68"/>
      <c r="G49" s="68"/>
      <c r="H49" s="68"/>
      <c r="I49" s="15"/>
    </row>
    <row r="50" spans="1:9" ht="15.75" customHeight="1">
      <c r="A50" s="73"/>
      <c r="B50" s="68"/>
      <c r="C50" s="68"/>
      <c r="D50" s="68"/>
      <c r="E50" s="68"/>
      <c r="F50" s="68"/>
      <c r="G50" s="68"/>
      <c r="H50" s="68"/>
      <c r="I50" s="15"/>
    </row>
    <row r="51" spans="1:9" ht="15.75">
      <c r="A51" s="1" t="s">
        <v>11</v>
      </c>
      <c r="B51" s="279" t="s">
        <v>12</v>
      </c>
      <c r="C51" s="315"/>
      <c r="D51" s="315"/>
      <c r="E51" s="315"/>
      <c r="F51" s="315"/>
      <c r="G51" s="315"/>
      <c r="H51" s="315"/>
      <c r="I51" s="15"/>
    </row>
    <row r="52" spans="1:9" s="5" customFormat="1" ht="29.25" customHeight="1">
      <c r="A52" s="12"/>
      <c r="B52" s="280" t="s">
        <v>280</v>
      </c>
      <c r="C52" s="280"/>
      <c r="D52" s="280"/>
      <c r="E52" s="280"/>
      <c r="F52" s="280"/>
      <c r="G52" s="280"/>
      <c r="H52" s="280"/>
      <c r="I52" s="280"/>
    </row>
    <row r="53" spans="1:9" ht="16.5" customHeight="1">
      <c r="A53" s="1"/>
      <c r="B53" s="251"/>
      <c r="C53" s="251"/>
      <c r="D53" s="251"/>
      <c r="E53" s="251"/>
      <c r="F53" s="251"/>
      <c r="G53" s="251"/>
      <c r="H53" s="251"/>
      <c r="I53" s="251"/>
    </row>
    <row r="54" spans="1:9" ht="15.75">
      <c r="A54" s="1" t="s">
        <v>13</v>
      </c>
      <c r="B54" s="319" t="s">
        <v>116</v>
      </c>
      <c r="C54" s="319"/>
      <c r="D54" s="319"/>
      <c r="E54" s="319"/>
      <c r="F54" s="319"/>
      <c r="G54" s="319"/>
      <c r="H54" s="319"/>
      <c r="I54" s="15"/>
    </row>
    <row r="55" spans="1:9" ht="15.75" customHeight="1">
      <c r="A55" s="69"/>
      <c r="B55" s="318" t="s">
        <v>268</v>
      </c>
      <c r="C55" s="318"/>
      <c r="D55" s="318"/>
      <c r="E55" s="318"/>
      <c r="F55" s="318"/>
      <c r="G55" s="318"/>
      <c r="H55" s="318"/>
      <c r="I55" s="318"/>
    </row>
    <row r="56" spans="1:9" ht="13.5" customHeight="1">
      <c r="A56" s="1"/>
      <c r="B56" s="318"/>
      <c r="C56" s="318"/>
      <c r="D56" s="318"/>
      <c r="E56" s="318"/>
      <c r="F56" s="318"/>
      <c r="G56" s="318"/>
      <c r="H56" s="318"/>
      <c r="I56" s="318"/>
    </row>
    <row r="57" spans="1:9" ht="15.75">
      <c r="A57" s="1" t="s">
        <v>14</v>
      </c>
      <c r="B57" s="319" t="s">
        <v>15</v>
      </c>
      <c r="C57" s="320"/>
      <c r="D57" s="320"/>
      <c r="E57" s="320"/>
      <c r="F57" s="320"/>
      <c r="G57" s="320"/>
      <c r="H57" s="320"/>
      <c r="I57" s="15"/>
    </row>
    <row r="58" spans="1:11" ht="15.75">
      <c r="A58" s="1"/>
      <c r="B58" s="248"/>
      <c r="C58" s="248"/>
      <c r="D58" s="321" t="s">
        <v>196</v>
      </c>
      <c r="E58" s="321"/>
      <c r="F58" s="321"/>
      <c r="G58" s="321"/>
      <c r="H58" s="322"/>
      <c r="I58" s="322"/>
      <c r="J58" s="322"/>
      <c r="K58" s="322"/>
    </row>
    <row r="59" spans="1:11" ht="15.75">
      <c r="A59" s="1"/>
      <c r="B59" s="134"/>
      <c r="C59" s="134"/>
      <c r="D59" s="328">
        <v>40816</v>
      </c>
      <c r="E59" s="328"/>
      <c r="F59" s="328">
        <v>40816</v>
      </c>
      <c r="G59" s="328"/>
      <c r="H59" s="329"/>
      <c r="I59" s="329"/>
      <c r="J59" s="329"/>
      <c r="K59" s="329"/>
    </row>
    <row r="60" spans="1:11" ht="15.75">
      <c r="A60" s="1"/>
      <c r="B60" s="134"/>
      <c r="C60" s="134"/>
      <c r="D60" s="328" t="s">
        <v>105</v>
      </c>
      <c r="E60" s="328"/>
      <c r="F60" s="328" t="s">
        <v>105</v>
      </c>
      <c r="G60" s="328"/>
      <c r="H60" s="329"/>
      <c r="I60" s="329"/>
      <c r="J60" s="329"/>
      <c r="K60" s="329"/>
    </row>
    <row r="61" spans="1:11" ht="15.75" customHeight="1">
      <c r="A61" s="1"/>
      <c r="B61" s="292" t="s">
        <v>197</v>
      </c>
      <c r="C61" s="292"/>
      <c r="D61" s="249" t="s">
        <v>198</v>
      </c>
      <c r="E61" s="249" t="s">
        <v>110</v>
      </c>
      <c r="F61" s="249" t="s">
        <v>198</v>
      </c>
      <c r="G61" s="249" t="s">
        <v>110</v>
      </c>
      <c r="H61" s="17"/>
      <c r="I61" s="17"/>
      <c r="J61" s="17"/>
      <c r="K61" s="17"/>
    </row>
    <row r="62" spans="1:11" s="5" customFormat="1" ht="15.75" customHeight="1">
      <c r="A62" s="12"/>
      <c r="B62" s="292" t="s">
        <v>199</v>
      </c>
      <c r="C62" s="292"/>
      <c r="D62" s="270">
        <v>33687</v>
      </c>
      <c r="E62" s="270">
        <v>16018</v>
      </c>
      <c r="F62" s="270">
        <v>97101</v>
      </c>
      <c r="G62" s="270">
        <v>43399</v>
      </c>
      <c r="H62" s="271"/>
      <c r="I62" s="271"/>
      <c r="J62" s="271"/>
      <c r="K62" s="271"/>
    </row>
    <row r="63" spans="1:11" s="5" customFormat="1" ht="15.75">
      <c r="A63" s="12"/>
      <c r="B63" s="292" t="s">
        <v>200</v>
      </c>
      <c r="C63" s="292"/>
      <c r="D63" s="270">
        <v>3080</v>
      </c>
      <c r="E63" s="270">
        <v>947</v>
      </c>
      <c r="F63" s="270">
        <v>7995</v>
      </c>
      <c r="G63" s="270">
        <v>2667</v>
      </c>
      <c r="H63" s="271"/>
      <c r="I63" s="271"/>
      <c r="J63" s="271"/>
      <c r="K63" s="271"/>
    </row>
    <row r="64" spans="1:11" s="5" customFormat="1" ht="16.5" thickBot="1">
      <c r="A64" s="12"/>
      <c r="B64" s="135"/>
      <c r="C64" s="135"/>
      <c r="D64" s="272">
        <f>SUM(D62:D63)</f>
        <v>36767</v>
      </c>
      <c r="E64" s="272">
        <f>SUM(E62:E63)</f>
        <v>16965</v>
      </c>
      <c r="F64" s="273">
        <f>SUM(F62:F63)</f>
        <v>105096</v>
      </c>
      <c r="G64" s="273">
        <f>SUM(G62:G63)</f>
        <v>46066</v>
      </c>
      <c r="H64" s="274"/>
      <c r="I64" s="274"/>
      <c r="J64" s="274"/>
      <c r="K64" s="274"/>
    </row>
    <row r="65" spans="1:9" ht="16.5" thickTop="1">
      <c r="A65" s="1"/>
      <c r="B65" s="18"/>
      <c r="C65" s="18"/>
      <c r="D65" s="18"/>
      <c r="E65" s="18"/>
      <c r="F65" s="19"/>
      <c r="G65" s="19"/>
      <c r="H65" s="19"/>
      <c r="I65" s="19"/>
    </row>
    <row r="66" spans="1:9" ht="15.75">
      <c r="A66" s="1"/>
      <c r="B66" s="11"/>
      <c r="C66" s="6"/>
      <c r="D66" s="6"/>
      <c r="E66" s="6"/>
      <c r="F66" s="6"/>
      <c r="G66" s="6"/>
      <c r="H66" s="6"/>
      <c r="I66" s="15"/>
    </row>
    <row r="67" spans="1:9" ht="15.75">
      <c r="A67" s="20"/>
      <c r="B67" s="15"/>
      <c r="C67" s="15"/>
      <c r="D67" s="15"/>
      <c r="E67" s="15"/>
      <c r="F67" s="15"/>
      <c r="G67" s="15"/>
      <c r="H67" s="15"/>
      <c r="I67" s="15"/>
    </row>
    <row r="68" spans="1:9" ht="15.75">
      <c r="A68" s="12" t="s">
        <v>18</v>
      </c>
      <c r="B68" s="326" t="s">
        <v>57</v>
      </c>
      <c r="C68" s="326"/>
      <c r="D68" s="326"/>
      <c r="E68" s="326"/>
      <c r="F68" s="326"/>
      <c r="G68" s="326"/>
      <c r="H68" s="326"/>
      <c r="I68" s="135"/>
    </row>
    <row r="69" spans="1:9" ht="37.5" customHeight="1">
      <c r="A69" s="135"/>
      <c r="B69" s="324" t="s">
        <v>223</v>
      </c>
      <c r="C69" s="324"/>
      <c r="D69" s="324"/>
      <c r="E69" s="324"/>
      <c r="F69" s="324"/>
      <c r="G69" s="324"/>
      <c r="H69" s="324"/>
      <c r="I69" s="324"/>
    </row>
    <row r="70" spans="1:9" ht="15.75">
      <c r="A70" s="20"/>
      <c r="B70" s="15"/>
      <c r="C70" s="15"/>
      <c r="D70" s="15"/>
      <c r="E70" s="15"/>
      <c r="F70" s="15"/>
      <c r="G70" s="15"/>
      <c r="H70" s="15"/>
      <c r="I70" s="15"/>
    </row>
    <row r="71" spans="1:9" ht="12.75" customHeight="1">
      <c r="A71" s="1"/>
      <c r="B71" s="3"/>
      <c r="C71" s="4"/>
      <c r="D71" s="4"/>
      <c r="E71" s="4"/>
      <c r="F71" s="4"/>
      <c r="G71" s="4"/>
      <c r="H71" s="4"/>
      <c r="I71" s="15"/>
    </row>
    <row r="72" spans="1:9" ht="15.75">
      <c r="A72" s="1" t="s">
        <v>19</v>
      </c>
      <c r="B72" s="319" t="s">
        <v>157</v>
      </c>
      <c r="C72" s="319"/>
      <c r="D72" s="319"/>
      <c r="E72" s="319"/>
      <c r="F72" s="319"/>
      <c r="G72" s="319"/>
      <c r="H72" s="319"/>
      <c r="I72" s="15"/>
    </row>
    <row r="73" spans="1:9" ht="49.5" customHeight="1">
      <c r="A73" s="1"/>
      <c r="B73" s="324" t="s">
        <v>276</v>
      </c>
      <c r="C73" s="324"/>
      <c r="D73" s="324"/>
      <c r="E73" s="324"/>
      <c r="F73" s="324"/>
      <c r="G73" s="324"/>
      <c r="H73" s="324"/>
      <c r="I73" s="324"/>
    </row>
    <row r="74" spans="1:9" ht="13.5" customHeight="1">
      <c r="A74" s="1"/>
      <c r="B74" s="68"/>
      <c r="C74" s="68"/>
      <c r="D74" s="68"/>
      <c r="E74" s="68"/>
      <c r="F74" s="68"/>
      <c r="G74" s="68"/>
      <c r="H74" s="68"/>
      <c r="I74" s="15"/>
    </row>
    <row r="75" spans="1:9" ht="15.75">
      <c r="A75" s="1" t="s">
        <v>20</v>
      </c>
      <c r="B75" s="319" t="s">
        <v>98</v>
      </c>
      <c r="C75" s="319"/>
      <c r="D75" s="319"/>
      <c r="E75" s="319"/>
      <c r="F75" s="319"/>
      <c r="G75" s="319"/>
      <c r="H75" s="319"/>
      <c r="I75" s="15"/>
    </row>
    <row r="76" spans="1:9" ht="17.25" customHeight="1">
      <c r="A76" s="1"/>
      <c r="B76" s="330" t="s">
        <v>153</v>
      </c>
      <c r="C76" s="330"/>
      <c r="D76" s="330"/>
      <c r="E76" s="330"/>
      <c r="F76" s="330"/>
      <c r="G76" s="330"/>
      <c r="H76" s="330"/>
      <c r="I76" s="15"/>
    </row>
    <row r="77" spans="1:9" ht="15.75">
      <c r="A77" s="1"/>
      <c r="B77" s="4"/>
      <c r="C77" s="4"/>
      <c r="D77" s="4"/>
      <c r="E77" s="4"/>
      <c r="F77" s="4"/>
      <c r="G77" s="4"/>
      <c r="H77" s="4"/>
      <c r="I77" s="15"/>
    </row>
    <row r="78" spans="1:9" ht="15.75">
      <c r="A78" s="1"/>
      <c r="B78" s="4"/>
      <c r="C78" s="4"/>
      <c r="D78" s="4"/>
      <c r="E78" s="4"/>
      <c r="F78" s="4"/>
      <c r="G78" s="4"/>
      <c r="H78" s="4"/>
      <c r="I78" s="15"/>
    </row>
    <row r="79" spans="1:9" ht="16.5" customHeight="1">
      <c r="A79" s="1" t="s">
        <v>21</v>
      </c>
      <c r="B79" s="319" t="s">
        <v>103</v>
      </c>
      <c r="C79" s="319"/>
      <c r="D79" s="319"/>
      <c r="E79" s="4"/>
      <c r="F79" s="4"/>
      <c r="G79" s="75"/>
      <c r="H79" s="4"/>
      <c r="I79" s="15"/>
    </row>
    <row r="80" spans="1:9" ht="16.5" customHeight="1">
      <c r="A80" s="1"/>
      <c r="B80" s="318" t="s">
        <v>269</v>
      </c>
      <c r="C80" s="318"/>
      <c r="D80" s="318"/>
      <c r="E80" s="318"/>
      <c r="F80" s="318"/>
      <c r="G80" s="318"/>
      <c r="H80" s="318"/>
      <c r="I80" s="15"/>
    </row>
    <row r="81" spans="1:9" ht="9.75" customHeight="1">
      <c r="A81" s="1"/>
      <c r="B81" s="4"/>
      <c r="C81" s="4"/>
      <c r="D81" s="4"/>
      <c r="E81" s="4"/>
      <c r="F81" s="4"/>
      <c r="G81" s="75"/>
      <c r="H81" s="4"/>
      <c r="I81" s="15"/>
    </row>
    <row r="82" spans="1:9" ht="9.75" customHeight="1">
      <c r="A82" s="1"/>
      <c r="B82" s="4"/>
      <c r="C82" s="4"/>
      <c r="D82" s="4"/>
      <c r="E82" s="4"/>
      <c r="F82" s="4"/>
      <c r="G82" s="75"/>
      <c r="H82" s="4"/>
      <c r="I82" s="15"/>
    </row>
    <row r="83" spans="1:9" ht="16.5" customHeight="1">
      <c r="A83" s="1"/>
      <c r="B83" s="4"/>
      <c r="C83" s="4"/>
      <c r="D83" s="4"/>
      <c r="E83" s="4"/>
      <c r="F83" s="4"/>
      <c r="G83" s="76" t="s">
        <v>105</v>
      </c>
      <c r="H83" s="4"/>
      <c r="I83" s="15"/>
    </row>
    <row r="84" spans="1:9" ht="48" customHeight="1">
      <c r="A84" s="69" t="s">
        <v>76</v>
      </c>
      <c r="B84" s="318" t="s">
        <v>173</v>
      </c>
      <c r="C84" s="318"/>
      <c r="D84" s="318"/>
      <c r="E84" s="318"/>
      <c r="F84" s="4"/>
      <c r="G84" s="75"/>
      <c r="H84" s="4"/>
      <c r="I84" s="15"/>
    </row>
    <row r="85" spans="1:9" ht="16.5" customHeight="1" thickBot="1">
      <c r="A85" s="1"/>
      <c r="B85" s="4"/>
      <c r="C85" s="74" t="s">
        <v>104</v>
      </c>
      <c r="D85" s="4"/>
      <c r="E85" s="4"/>
      <c r="F85" s="4"/>
      <c r="G85" s="77">
        <v>2129</v>
      </c>
      <c r="H85" s="4"/>
      <c r="I85" s="15"/>
    </row>
    <row r="86" spans="1:9" ht="16.5" customHeight="1" thickTop="1">
      <c r="A86" s="1"/>
      <c r="B86" s="4"/>
      <c r="C86" s="74"/>
      <c r="D86" s="4"/>
      <c r="E86" s="4"/>
      <c r="F86" s="4"/>
      <c r="G86" s="78"/>
      <c r="H86" s="4"/>
      <c r="I86" s="15"/>
    </row>
    <row r="87" spans="1:9" ht="50.25" customHeight="1">
      <c r="A87" s="69" t="s">
        <v>77</v>
      </c>
      <c r="B87" s="318" t="s">
        <v>171</v>
      </c>
      <c r="C87" s="318"/>
      <c r="D87" s="318"/>
      <c r="E87" s="318"/>
      <c r="F87" s="4"/>
      <c r="G87" s="79"/>
      <c r="H87" s="4"/>
      <c r="I87" s="15"/>
    </row>
    <row r="88" spans="1:9" ht="16.5" customHeight="1" thickBot="1">
      <c r="A88" s="1"/>
      <c r="B88" s="4"/>
      <c r="C88" s="74" t="s">
        <v>154</v>
      </c>
      <c r="D88" s="4"/>
      <c r="E88" s="4"/>
      <c r="F88" s="4"/>
      <c r="G88" s="77">
        <v>-1222</v>
      </c>
      <c r="H88" s="4"/>
      <c r="I88" s="15"/>
    </row>
    <row r="89" spans="1:9" ht="16.5" customHeight="1" thickTop="1">
      <c r="A89" s="1"/>
      <c r="B89" s="4"/>
      <c r="C89" s="74"/>
      <c r="D89" s="4"/>
      <c r="E89" s="4"/>
      <c r="F89" s="4"/>
      <c r="G89" s="78"/>
      <c r="H89" s="4"/>
      <c r="I89" s="15"/>
    </row>
    <row r="90" spans="1:9" ht="16.5" customHeight="1" thickBot="1">
      <c r="A90" s="1"/>
      <c r="B90" s="4"/>
      <c r="C90" s="74" t="s">
        <v>104</v>
      </c>
      <c r="D90" s="4"/>
      <c r="E90" s="4"/>
      <c r="F90" s="4"/>
      <c r="G90" s="77">
        <v>1702</v>
      </c>
      <c r="H90" s="4"/>
      <c r="I90" s="15"/>
    </row>
    <row r="91" spans="1:9" ht="16.5" customHeight="1" thickTop="1">
      <c r="A91" s="1"/>
      <c r="B91" s="4"/>
      <c r="C91" s="74"/>
      <c r="D91" s="4"/>
      <c r="E91" s="4"/>
      <c r="F91" s="4"/>
      <c r="G91" s="78"/>
      <c r="H91" s="4"/>
      <c r="I91" s="15"/>
    </row>
    <row r="92" spans="1:9" ht="56.25" customHeight="1">
      <c r="A92" s="69" t="s">
        <v>170</v>
      </c>
      <c r="B92" s="318" t="s">
        <v>201</v>
      </c>
      <c r="C92" s="318"/>
      <c r="D92" s="318"/>
      <c r="E92" s="318"/>
      <c r="F92" s="4"/>
      <c r="G92" s="79"/>
      <c r="H92" s="4"/>
      <c r="I92" s="15"/>
    </row>
    <row r="93" spans="1:9" ht="17.25" customHeight="1" thickBot="1">
      <c r="A93" s="69"/>
      <c r="B93" s="4"/>
      <c r="C93" s="333" t="s">
        <v>154</v>
      </c>
      <c r="D93" s="333"/>
      <c r="E93" s="4"/>
      <c r="F93" s="4"/>
      <c r="G93" s="77">
        <v>-1992</v>
      </c>
      <c r="H93" s="4"/>
      <c r="I93" s="15"/>
    </row>
    <row r="94" spans="1:9" ht="17.25" customHeight="1" thickTop="1">
      <c r="A94" s="69"/>
      <c r="B94" s="4"/>
      <c r="C94" s="74"/>
      <c r="D94" s="74"/>
      <c r="E94" s="4"/>
      <c r="F94" s="4"/>
      <c r="G94" s="78"/>
      <c r="H94" s="4"/>
      <c r="I94" s="15"/>
    </row>
    <row r="95" spans="1:9" ht="16.5" customHeight="1" thickBot="1">
      <c r="A95" s="1"/>
      <c r="B95" s="4"/>
      <c r="C95" s="74" t="s">
        <v>104</v>
      </c>
      <c r="D95" s="4"/>
      <c r="E95" s="4"/>
      <c r="F95" s="4"/>
      <c r="G95" s="77">
        <v>7222</v>
      </c>
      <c r="H95" s="4"/>
      <c r="I95" s="15"/>
    </row>
    <row r="96" spans="1:9" ht="16.5" customHeight="1" thickTop="1">
      <c r="A96" s="1"/>
      <c r="B96" s="4"/>
      <c r="C96" s="74"/>
      <c r="D96" s="4"/>
      <c r="E96" s="4"/>
      <c r="F96" s="4"/>
      <c r="G96" s="78"/>
      <c r="H96" s="4"/>
      <c r="I96" s="15"/>
    </row>
    <row r="97" spans="1:8" ht="16.5" customHeight="1">
      <c r="A97" s="1"/>
      <c r="B97" s="4"/>
      <c r="C97" s="74"/>
      <c r="D97" s="4"/>
      <c r="E97" s="4"/>
      <c r="F97" s="4"/>
      <c r="G97" s="78"/>
      <c r="H97" s="4"/>
    </row>
    <row r="98" spans="1:8" ht="49.5" customHeight="1" hidden="1">
      <c r="A98" s="69" t="s">
        <v>174</v>
      </c>
      <c r="B98" s="318" t="s">
        <v>175</v>
      </c>
      <c r="C98" s="318"/>
      <c r="D98" s="318"/>
      <c r="E98" s="318"/>
      <c r="F98" s="4"/>
      <c r="G98" s="79"/>
      <c r="H98" s="4"/>
    </row>
    <row r="99" spans="1:8" ht="16.5" customHeight="1" hidden="1">
      <c r="A99" s="1"/>
      <c r="B99" s="4"/>
      <c r="C99" s="74" t="s">
        <v>154</v>
      </c>
      <c r="D99" s="4"/>
      <c r="E99" s="4"/>
      <c r="F99" s="4"/>
      <c r="G99" s="77">
        <v>0</v>
      </c>
      <c r="H99" s="4"/>
    </row>
    <row r="100" spans="1:8" ht="16.5" customHeight="1" hidden="1">
      <c r="A100" s="1"/>
      <c r="B100" s="4"/>
      <c r="C100" s="74"/>
      <c r="D100" s="4"/>
      <c r="E100" s="4"/>
      <c r="F100" s="4"/>
      <c r="G100" s="78"/>
      <c r="H100" s="4"/>
    </row>
    <row r="101" spans="1:8" ht="18">
      <c r="A101" s="80" t="s">
        <v>164</v>
      </c>
      <c r="B101" s="81"/>
      <c r="C101" s="81"/>
      <c r="D101" s="81"/>
      <c r="E101" s="81"/>
      <c r="F101" s="81"/>
      <c r="G101" s="81"/>
      <c r="H101" s="81"/>
    </row>
    <row r="102" spans="1:8" ht="15.75">
      <c r="A102" s="82"/>
      <c r="B102" s="4"/>
      <c r="C102" s="4"/>
      <c r="D102" s="4"/>
      <c r="E102" s="4"/>
      <c r="F102" s="4"/>
      <c r="G102" s="4"/>
      <c r="H102" s="4"/>
    </row>
    <row r="103" spans="1:8" ht="15.75">
      <c r="A103" s="1" t="s">
        <v>23</v>
      </c>
      <c r="B103" s="331" t="s">
        <v>24</v>
      </c>
      <c r="C103" s="331"/>
      <c r="D103" s="331"/>
      <c r="E103" s="331"/>
      <c r="F103" s="331"/>
      <c r="G103" s="331"/>
      <c r="H103" s="331"/>
    </row>
    <row r="104" spans="1:9" ht="54.75" customHeight="1">
      <c r="A104" s="1"/>
      <c r="B104" s="332" t="s">
        <v>282</v>
      </c>
      <c r="C104" s="332"/>
      <c r="D104" s="332"/>
      <c r="E104" s="332"/>
      <c r="F104" s="332"/>
      <c r="G104" s="332"/>
      <c r="H104" s="332"/>
      <c r="I104" s="332"/>
    </row>
    <row r="105" ht="15.75">
      <c r="A105" s="1"/>
    </row>
    <row r="106" spans="1:8" ht="15.75">
      <c r="A106" s="1" t="s">
        <v>25</v>
      </c>
      <c r="B106" s="334" t="s">
        <v>26</v>
      </c>
      <c r="C106" s="334"/>
      <c r="D106" s="334"/>
      <c r="E106" s="334"/>
      <c r="F106" s="334"/>
      <c r="G106" s="334"/>
      <c r="H106" s="334"/>
    </row>
    <row r="107" spans="2:8" ht="15.75">
      <c r="B107" s="83"/>
      <c r="C107" s="335"/>
      <c r="D107" s="336"/>
      <c r="E107" s="84" t="s">
        <v>270</v>
      </c>
      <c r="F107" s="84" t="s">
        <v>252</v>
      </c>
      <c r="G107" s="337" t="s">
        <v>27</v>
      </c>
      <c r="H107" s="338"/>
    </row>
    <row r="108" spans="1:8" ht="15.75">
      <c r="A108" s="85"/>
      <c r="B108" s="86"/>
      <c r="C108" s="341"/>
      <c r="D108" s="342"/>
      <c r="E108" s="87" t="s">
        <v>271</v>
      </c>
      <c r="F108" s="87" t="s">
        <v>253</v>
      </c>
      <c r="G108" s="339"/>
      <c r="H108" s="340"/>
    </row>
    <row r="109" spans="1:8" ht="15.75">
      <c r="A109" s="85"/>
      <c r="B109" s="88"/>
      <c r="C109" s="343"/>
      <c r="D109" s="344"/>
      <c r="E109" s="89" t="s">
        <v>22</v>
      </c>
      <c r="F109" s="89" t="s">
        <v>22</v>
      </c>
      <c r="G109" s="90" t="s">
        <v>22</v>
      </c>
      <c r="H109" s="91" t="s">
        <v>28</v>
      </c>
    </row>
    <row r="110" spans="1:8" ht="15.75">
      <c r="A110" s="85"/>
      <c r="B110" s="92"/>
      <c r="C110" s="345" t="s">
        <v>16</v>
      </c>
      <c r="D110" s="346"/>
      <c r="E110" s="93">
        <f>PL!B18</f>
        <v>36767</v>
      </c>
      <c r="F110" s="93">
        <v>35345</v>
      </c>
      <c r="G110" s="94">
        <f>+E110-F110</f>
        <v>1422</v>
      </c>
      <c r="H110" s="95">
        <f>+G110/F110*100</f>
        <v>4.02319988682982</v>
      </c>
    </row>
    <row r="111" spans="1:8" ht="15.75">
      <c r="A111" s="69"/>
      <c r="B111" s="92"/>
      <c r="C111" s="345" t="s">
        <v>247</v>
      </c>
      <c r="D111" s="346"/>
      <c r="E111" s="13">
        <f>PL!B28</f>
        <v>9726</v>
      </c>
      <c r="F111" s="13">
        <v>9292</v>
      </c>
      <c r="G111" s="94">
        <f>+E111-F111</f>
        <v>434</v>
      </c>
      <c r="H111" s="95">
        <f>+G111/F111*100</f>
        <v>4.670684459750323</v>
      </c>
    </row>
    <row r="112" spans="1:8" ht="19.5" customHeight="1">
      <c r="A112" s="69"/>
      <c r="B112" s="92"/>
      <c r="C112" s="345" t="s">
        <v>248</v>
      </c>
      <c r="D112" s="346"/>
      <c r="E112" s="13">
        <f>PL!B30</f>
        <v>7521</v>
      </c>
      <c r="F112" s="13">
        <v>6932</v>
      </c>
      <c r="G112" s="94">
        <f>+E112-F112</f>
        <v>589</v>
      </c>
      <c r="H112" s="95">
        <f>+G112/F112*100</f>
        <v>8.496826312752452</v>
      </c>
    </row>
    <row r="113" spans="1:9" ht="66.75" customHeight="1">
      <c r="A113" s="69"/>
      <c r="B113" s="332" t="s">
        <v>272</v>
      </c>
      <c r="C113" s="332"/>
      <c r="D113" s="332"/>
      <c r="E113" s="332"/>
      <c r="F113" s="332"/>
      <c r="G113" s="332"/>
      <c r="H113" s="332"/>
      <c r="I113" s="332"/>
    </row>
    <row r="114" spans="1:8" ht="15.75" customHeight="1">
      <c r="A114" s="69"/>
      <c r="B114" s="96" t="s">
        <v>183</v>
      </c>
      <c r="C114" s="97"/>
      <c r="D114" s="97"/>
      <c r="E114" s="97"/>
      <c r="F114" s="97"/>
      <c r="G114" s="97"/>
      <c r="H114" s="97"/>
    </row>
    <row r="115" spans="1:8" ht="15.75" customHeight="1">
      <c r="A115" s="1" t="s">
        <v>29</v>
      </c>
      <c r="B115" s="319" t="s">
        <v>225</v>
      </c>
      <c r="C115" s="319"/>
      <c r="D115" s="319"/>
      <c r="E115" s="319"/>
      <c r="F115" s="319"/>
      <c r="G115" s="319"/>
      <c r="H115" s="319"/>
    </row>
    <row r="116" spans="2:9" ht="28.5" customHeight="1">
      <c r="B116" s="318" t="s">
        <v>284</v>
      </c>
      <c r="C116" s="318"/>
      <c r="D116" s="318"/>
      <c r="E116" s="318"/>
      <c r="F116" s="318"/>
      <c r="G116" s="318"/>
      <c r="H116" s="318"/>
      <c r="I116" s="318"/>
    </row>
    <row r="117" spans="1:8" ht="15.75">
      <c r="A117" s="1"/>
      <c r="B117" s="11"/>
      <c r="C117" s="4"/>
      <c r="D117" s="4"/>
      <c r="E117" s="4"/>
      <c r="F117" s="4"/>
      <c r="G117" s="4"/>
      <c r="H117" s="4"/>
    </row>
    <row r="118" spans="1:8" ht="15.75">
      <c r="A118" s="1" t="s">
        <v>30</v>
      </c>
      <c r="B118" s="319" t="s">
        <v>107</v>
      </c>
      <c r="C118" s="319"/>
      <c r="D118" s="319"/>
      <c r="E118" s="319"/>
      <c r="F118" s="319"/>
      <c r="G118" s="319"/>
      <c r="H118" s="319"/>
    </row>
    <row r="119" spans="2:8" ht="20.25" customHeight="1">
      <c r="B119" s="325" t="s">
        <v>115</v>
      </c>
      <c r="C119" s="325"/>
      <c r="D119" s="325"/>
      <c r="E119" s="325"/>
      <c r="F119" s="325"/>
      <c r="G119" s="325"/>
      <c r="H119" s="325"/>
    </row>
    <row r="120" spans="2:8" ht="15.75">
      <c r="B120" s="4"/>
      <c r="C120" s="4"/>
      <c r="D120" s="4"/>
      <c r="E120" s="4"/>
      <c r="F120" s="4"/>
      <c r="G120" s="4"/>
      <c r="H120" s="4"/>
    </row>
    <row r="121" spans="1:8" s="5" customFormat="1" ht="15.75">
      <c r="A121" s="12" t="s">
        <v>31</v>
      </c>
      <c r="B121" s="326" t="s">
        <v>32</v>
      </c>
      <c r="C121" s="327"/>
      <c r="D121" s="327"/>
      <c r="E121" s="327"/>
      <c r="F121" s="327"/>
      <c r="G121" s="327"/>
      <c r="H121" s="327"/>
    </row>
    <row r="122" spans="2:7" s="5" customFormat="1" ht="15.75">
      <c r="B122" s="98" t="s">
        <v>33</v>
      </c>
      <c r="C122" s="99"/>
      <c r="D122" s="99"/>
      <c r="E122" s="100" t="s">
        <v>34</v>
      </c>
      <c r="G122" s="12" t="s">
        <v>34</v>
      </c>
    </row>
    <row r="123" spans="1:7" s="5" customFormat="1" ht="15.75">
      <c r="A123" s="101"/>
      <c r="B123" s="323"/>
      <c r="C123" s="282"/>
      <c r="D123" s="282"/>
      <c r="E123" s="100" t="s">
        <v>35</v>
      </c>
      <c r="G123" s="12" t="s">
        <v>36</v>
      </c>
    </row>
    <row r="124" spans="1:7" s="5" customFormat="1" ht="15.75">
      <c r="A124" s="101"/>
      <c r="B124" s="102"/>
      <c r="C124" s="102"/>
      <c r="D124" s="102"/>
      <c r="E124" s="103" t="s">
        <v>273</v>
      </c>
      <c r="G124" s="103" t="str">
        <f>E124</f>
        <v>30/9/11</v>
      </c>
    </row>
    <row r="125" spans="1:7" s="5" customFormat="1" ht="15.75">
      <c r="A125" s="101"/>
      <c r="B125" s="104"/>
      <c r="C125" s="99"/>
      <c r="D125" s="99"/>
      <c r="E125" s="100" t="s">
        <v>22</v>
      </c>
      <c r="G125" s="100" t="s">
        <v>22</v>
      </c>
    </row>
    <row r="126" spans="1:7" s="5" customFormat="1" ht="15.75">
      <c r="A126" s="101"/>
      <c r="B126" s="104"/>
      <c r="C126" s="99"/>
      <c r="D126" s="99"/>
      <c r="E126" s="100"/>
      <c r="G126" s="100"/>
    </row>
    <row r="127" spans="1:8" s="5" customFormat="1" ht="18" customHeight="1">
      <c r="A127" s="101"/>
      <c r="B127" s="323" t="s">
        <v>155</v>
      </c>
      <c r="C127" s="323"/>
      <c r="D127" s="323"/>
      <c r="E127" s="105">
        <f>E130-E128</f>
        <v>-1362</v>
      </c>
      <c r="F127" s="106"/>
      <c r="G127" s="105">
        <f>G130-G128</f>
        <v>-5866</v>
      </c>
      <c r="H127" s="107"/>
    </row>
    <row r="128" spans="1:8" s="5" customFormat="1" ht="18" customHeight="1">
      <c r="A128" s="101"/>
      <c r="B128" s="323" t="s">
        <v>256</v>
      </c>
      <c r="C128" s="323"/>
      <c r="D128" s="99"/>
      <c r="E128" s="105">
        <v>-843</v>
      </c>
      <c r="F128" s="106"/>
      <c r="G128" s="105">
        <f>193-842</f>
        <v>-649</v>
      </c>
      <c r="H128" s="107"/>
    </row>
    <row r="129" spans="1:8" s="5" customFormat="1" ht="17.25" customHeight="1">
      <c r="A129" s="101"/>
      <c r="B129" s="323"/>
      <c r="C129" s="323"/>
      <c r="D129" s="99"/>
      <c r="E129" s="105"/>
      <c r="F129" s="106"/>
      <c r="G129" s="105"/>
      <c r="H129" s="107"/>
    </row>
    <row r="130" spans="1:8" s="5" customFormat="1" ht="15.75">
      <c r="A130" s="101"/>
      <c r="B130" s="347"/>
      <c r="C130" s="347"/>
      <c r="D130" s="347"/>
      <c r="E130" s="108">
        <f>PL!B29</f>
        <v>-2205</v>
      </c>
      <c r="F130" s="106"/>
      <c r="G130" s="108">
        <f>PL!D29</f>
        <v>-6515</v>
      </c>
      <c r="H130" s="107"/>
    </row>
    <row r="131" spans="1:9" s="5" customFormat="1" ht="31.5" customHeight="1">
      <c r="A131" s="101"/>
      <c r="B131" s="324" t="s">
        <v>281</v>
      </c>
      <c r="C131" s="324"/>
      <c r="D131" s="324"/>
      <c r="E131" s="324"/>
      <c r="F131" s="324"/>
      <c r="G131" s="324"/>
      <c r="H131" s="324"/>
      <c r="I131" s="324"/>
    </row>
    <row r="132" ht="15.75">
      <c r="A132" s="1"/>
    </row>
    <row r="133" spans="1:8" ht="15.75">
      <c r="A133" s="1" t="s">
        <v>37</v>
      </c>
      <c r="B133" s="319" t="s">
        <v>158</v>
      </c>
      <c r="C133" s="348"/>
      <c r="D133" s="348"/>
      <c r="E133" s="348"/>
      <c r="F133" s="348"/>
      <c r="G133" s="348"/>
      <c r="H133" s="348"/>
    </row>
    <row r="134" spans="1:9" ht="25.5" customHeight="1">
      <c r="A134" s="1"/>
      <c r="B134" s="318" t="s">
        <v>179</v>
      </c>
      <c r="C134" s="318"/>
      <c r="D134" s="318"/>
      <c r="E134" s="318"/>
      <c r="F134" s="318"/>
      <c r="G134" s="318"/>
      <c r="H134" s="318"/>
      <c r="I134" s="318"/>
    </row>
    <row r="135" spans="1:9" ht="15" customHeight="1">
      <c r="A135" s="1"/>
      <c r="B135" s="4"/>
      <c r="C135" s="4"/>
      <c r="D135" s="4"/>
      <c r="E135" s="4"/>
      <c r="F135" s="4"/>
      <c r="G135" s="4"/>
      <c r="H135" s="4"/>
      <c r="I135" s="4"/>
    </row>
    <row r="136" spans="1:8" ht="15.75">
      <c r="A136" s="1"/>
      <c r="B136" s="4"/>
      <c r="C136" s="7"/>
      <c r="D136" s="10"/>
      <c r="E136" s="10"/>
      <c r="F136" s="10"/>
      <c r="G136" s="10"/>
      <c r="H136" s="10"/>
    </row>
    <row r="137" spans="1:8" ht="15.75">
      <c r="A137" s="1" t="s">
        <v>38</v>
      </c>
      <c r="B137" s="319" t="s">
        <v>159</v>
      </c>
      <c r="C137" s="348"/>
      <c r="D137" s="348"/>
      <c r="E137" s="348"/>
      <c r="F137" s="348"/>
      <c r="G137" s="348"/>
      <c r="H137" s="348"/>
    </row>
    <row r="138" spans="2:8" ht="21" customHeight="1">
      <c r="B138" s="294" t="s">
        <v>151</v>
      </c>
      <c r="C138" s="349"/>
      <c r="D138" s="349"/>
      <c r="E138" s="349"/>
      <c r="F138" s="349"/>
      <c r="G138" s="349"/>
      <c r="H138" s="349"/>
    </row>
    <row r="139" spans="2:8" ht="21" customHeight="1">
      <c r="B139" s="68"/>
      <c r="C139" s="109"/>
      <c r="D139" s="109"/>
      <c r="E139" s="109"/>
      <c r="F139" s="109"/>
      <c r="G139" s="109"/>
      <c r="H139" s="109"/>
    </row>
    <row r="140" spans="1:8" ht="15.75">
      <c r="A140" s="1"/>
      <c r="B140" s="4"/>
      <c r="C140" s="4"/>
      <c r="D140" s="4"/>
      <c r="E140" s="4"/>
      <c r="F140" s="4"/>
      <c r="G140" s="4"/>
      <c r="H140" s="4"/>
    </row>
    <row r="141" spans="1:9" ht="15.75">
      <c r="A141" s="1" t="s">
        <v>39</v>
      </c>
      <c r="B141" s="319" t="s">
        <v>118</v>
      </c>
      <c r="C141" s="319"/>
      <c r="D141" s="319"/>
      <c r="E141" s="319"/>
      <c r="F141" s="319"/>
      <c r="G141" s="319"/>
      <c r="H141" s="319"/>
      <c r="I141" s="319"/>
    </row>
    <row r="142" spans="2:8" ht="17.25" customHeight="1">
      <c r="B142" s="324" t="s">
        <v>152</v>
      </c>
      <c r="C142" s="324"/>
      <c r="D142" s="324"/>
      <c r="E142" s="324"/>
      <c r="F142" s="324"/>
      <c r="G142" s="324"/>
      <c r="H142" s="324"/>
    </row>
    <row r="143" spans="2:8" ht="17.25" customHeight="1">
      <c r="B143" s="4"/>
      <c r="C143" s="4"/>
      <c r="D143" s="4"/>
      <c r="E143" s="4"/>
      <c r="F143" s="4"/>
      <c r="G143" s="4"/>
      <c r="H143" s="4"/>
    </row>
    <row r="144" spans="1:8" ht="13.5" customHeight="1">
      <c r="A144" s="1"/>
      <c r="B144" s="4"/>
      <c r="C144" s="4"/>
      <c r="D144" s="4"/>
      <c r="E144" s="4"/>
      <c r="F144" s="4"/>
      <c r="G144" s="4"/>
      <c r="H144" s="4"/>
    </row>
    <row r="145" spans="1:8" ht="15.75">
      <c r="A145" s="1" t="s">
        <v>40</v>
      </c>
      <c r="B145" s="319" t="s">
        <v>41</v>
      </c>
      <c r="C145" s="319"/>
      <c r="D145" s="319"/>
      <c r="E145" s="319"/>
      <c r="F145" s="319"/>
      <c r="G145" s="319"/>
      <c r="H145" s="319"/>
    </row>
    <row r="146" spans="2:9" ht="15.75" customHeight="1">
      <c r="B146" s="318" t="s">
        <v>202</v>
      </c>
      <c r="C146" s="318"/>
      <c r="D146" s="318"/>
      <c r="E146" s="318"/>
      <c r="F146" s="318"/>
      <c r="G146" s="318"/>
      <c r="H146" s="318"/>
      <c r="I146" s="6"/>
    </row>
    <row r="147" spans="2:9" ht="15.75" customHeight="1">
      <c r="B147" s="4"/>
      <c r="C147" s="4"/>
      <c r="D147" s="4"/>
      <c r="E147" s="12" t="s">
        <v>274</v>
      </c>
      <c r="F147" s="12" t="s">
        <v>275</v>
      </c>
      <c r="G147" s="4"/>
      <c r="H147" s="4"/>
      <c r="I147" s="6"/>
    </row>
    <row r="148" spans="2:9" ht="15.75" customHeight="1">
      <c r="B148" s="4"/>
      <c r="C148" s="4"/>
      <c r="D148" s="4"/>
      <c r="E148" s="100" t="s">
        <v>22</v>
      </c>
      <c r="F148" s="100" t="s">
        <v>22</v>
      </c>
      <c r="G148" s="4"/>
      <c r="H148" s="4"/>
      <c r="I148" s="6"/>
    </row>
    <row r="149" spans="2:9" ht="15.75" customHeight="1">
      <c r="B149" s="4"/>
      <c r="C149" s="4"/>
      <c r="D149" s="4"/>
      <c r="E149" s="100"/>
      <c r="F149" s="100"/>
      <c r="G149" s="4"/>
      <c r="H149" s="4"/>
      <c r="I149" s="6"/>
    </row>
    <row r="150" spans="2:9" ht="15.75" customHeight="1">
      <c r="B150" s="318" t="s">
        <v>257</v>
      </c>
      <c r="C150" s="318"/>
      <c r="D150" s="4"/>
      <c r="E150" s="111">
        <f>'BS'!E51</f>
        <v>8334</v>
      </c>
      <c r="F150" s="111">
        <v>8334</v>
      </c>
      <c r="G150" s="4"/>
      <c r="H150" s="4"/>
      <c r="I150" s="6"/>
    </row>
    <row r="151" spans="2:9" ht="15.75" customHeight="1">
      <c r="B151" s="318" t="s">
        <v>258</v>
      </c>
      <c r="C151" s="318"/>
      <c r="D151" s="4"/>
      <c r="E151" s="111">
        <f>'BS'!E44</f>
        <v>4165</v>
      </c>
      <c r="F151" s="111">
        <v>12499</v>
      </c>
      <c r="G151" s="4"/>
      <c r="H151" s="4"/>
      <c r="I151" s="6"/>
    </row>
    <row r="152" spans="2:9" ht="15.75" customHeight="1">
      <c r="B152" s="4"/>
      <c r="C152" s="4"/>
      <c r="D152" s="4"/>
      <c r="E152" s="112"/>
      <c r="F152" s="112"/>
      <c r="G152" s="4"/>
      <c r="H152" s="4"/>
      <c r="I152" s="6"/>
    </row>
    <row r="153" spans="1:9" ht="16.5" thickBot="1">
      <c r="A153" s="1"/>
      <c r="B153" s="6" t="s">
        <v>72</v>
      </c>
      <c r="C153" s="6"/>
      <c r="D153" s="6"/>
      <c r="E153" s="113">
        <f>SUM(E150:E151)</f>
        <v>12499</v>
      </c>
      <c r="F153" s="113">
        <f>SUM(F150:F151)</f>
        <v>20833</v>
      </c>
      <c r="G153" s="6"/>
      <c r="H153" s="6"/>
      <c r="I153" s="6"/>
    </row>
    <row r="154" spans="1:8" ht="16.5" thickTop="1">
      <c r="A154" s="1"/>
      <c r="B154" s="3"/>
      <c r="C154" s="6"/>
      <c r="D154" s="6"/>
      <c r="E154" s="114"/>
      <c r="F154" s="115"/>
      <c r="G154" s="115"/>
      <c r="H154" s="115"/>
    </row>
    <row r="155" spans="1:8" ht="15.75">
      <c r="A155" s="1" t="s">
        <v>42</v>
      </c>
      <c r="B155" s="319" t="s">
        <v>43</v>
      </c>
      <c r="C155" s="319"/>
      <c r="D155" s="319"/>
      <c r="E155" s="319"/>
      <c r="F155" s="319"/>
      <c r="G155" s="319"/>
      <c r="H155" s="319"/>
    </row>
    <row r="156" spans="2:9" ht="32.25" customHeight="1">
      <c r="B156" s="318" t="s">
        <v>277</v>
      </c>
      <c r="C156" s="318"/>
      <c r="D156" s="318"/>
      <c r="E156" s="318"/>
      <c r="F156" s="318"/>
      <c r="G156" s="318"/>
      <c r="H156" s="318"/>
      <c r="I156" s="318"/>
    </row>
    <row r="157" spans="1:9" ht="15.75" customHeight="1">
      <c r="A157" s="1"/>
      <c r="B157" s="318"/>
      <c r="C157" s="318"/>
      <c r="D157" s="318"/>
      <c r="E157" s="318"/>
      <c r="F157" s="318"/>
      <c r="G157" s="318"/>
      <c r="H157" s="318"/>
      <c r="I157" s="318"/>
    </row>
    <row r="158" spans="1:8" ht="15.75">
      <c r="A158" s="1"/>
      <c r="B158" s="3"/>
      <c r="C158" s="6"/>
      <c r="D158" s="6"/>
      <c r="E158" s="114"/>
      <c r="F158" s="115"/>
      <c r="G158" s="115"/>
      <c r="H158" s="115"/>
    </row>
    <row r="159" spans="1:8" ht="15.75">
      <c r="A159" s="1" t="s">
        <v>44</v>
      </c>
      <c r="B159" s="319" t="s">
        <v>45</v>
      </c>
      <c r="C159" s="348"/>
      <c r="D159" s="348"/>
      <c r="E159" s="348"/>
      <c r="F159" s="348"/>
      <c r="G159" s="348"/>
      <c r="H159" s="348"/>
    </row>
    <row r="160" spans="2:9" ht="31.5" customHeight="1">
      <c r="B160" s="350" t="s">
        <v>278</v>
      </c>
      <c r="C160" s="350"/>
      <c r="D160" s="350"/>
      <c r="E160" s="350"/>
      <c r="F160" s="350"/>
      <c r="G160" s="350"/>
      <c r="H160" s="350"/>
      <c r="I160" s="350"/>
    </row>
    <row r="161" spans="1:8" ht="15.75">
      <c r="A161" s="1"/>
      <c r="B161" s="11"/>
      <c r="C161" s="7"/>
      <c r="D161" s="7"/>
      <c r="E161" s="7"/>
      <c r="F161" s="7"/>
      <c r="G161" s="7"/>
      <c r="H161" s="7"/>
    </row>
    <row r="162" spans="1:8" ht="15.75">
      <c r="A162" s="1"/>
      <c r="B162" s="11"/>
      <c r="C162" s="7"/>
      <c r="D162" s="7"/>
      <c r="E162" s="7"/>
      <c r="F162" s="7"/>
      <c r="G162" s="7"/>
      <c r="H162" s="7"/>
    </row>
    <row r="163" spans="1:8" ht="15.75">
      <c r="A163" s="1" t="s">
        <v>46</v>
      </c>
      <c r="B163" s="319" t="s">
        <v>47</v>
      </c>
      <c r="C163" s="319"/>
      <c r="D163" s="319"/>
      <c r="E163" s="319"/>
      <c r="F163" s="319"/>
      <c r="G163" s="319"/>
      <c r="H163" s="319"/>
    </row>
    <row r="164" spans="1:9" ht="23.25" customHeight="1">
      <c r="A164" s="1"/>
      <c r="B164" s="318" t="s">
        <v>279</v>
      </c>
      <c r="C164" s="318"/>
      <c r="D164" s="318"/>
      <c r="E164" s="318"/>
      <c r="F164" s="318"/>
      <c r="G164" s="318"/>
      <c r="H164" s="318"/>
      <c r="I164" s="318"/>
    </row>
    <row r="165" spans="1:9" ht="17.25" customHeight="1">
      <c r="A165" s="1"/>
      <c r="B165" s="4"/>
      <c r="C165" s="4"/>
      <c r="D165" s="4"/>
      <c r="E165" s="4"/>
      <c r="F165" s="4"/>
      <c r="G165" s="4"/>
      <c r="H165" s="4"/>
      <c r="I165" s="4"/>
    </row>
    <row r="166" spans="1:9" ht="20.25" customHeight="1">
      <c r="A166" s="110"/>
      <c r="B166" s="318"/>
      <c r="C166" s="318"/>
      <c r="D166" s="318"/>
      <c r="E166" s="318"/>
      <c r="F166" s="318"/>
      <c r="G166" s="318"/>
      <c r="H166" s="318"/>
      <c r="I166" s="318"/>
    </row>
    <row r="167" spans="1:8" ht="15.75" customHeight="1">
      <c r="A167" s="1" t="s">
        <v>48</v>
      </c>
      <c r="B167" s="319" t="s">
        <v>85</v>
      </c>
      <c r="C167" s="319"/>
      <c r="D167" s="6"/>
      <c r="E167" s="116" t="s">
        <v>80</v>
      </c>
      <c r="F167" s="6"/>
      <c r="G167" s="116" t="s">
        <v>80</v>
      </c>
      <c r="H167" s="6"/>
    </row>
    <row r="168" spans="1:8" ht="12.75" customHeight="1">
      <c r="A168" s="1"/>
      <c r="B168" s="3"/>
      <c r="C168" s="6"/>
      <c r="D168" s="6"/>
      <c r="E168" s="117" t="s">
        <v>81</v>
      </c>
      <c r="F168" s="6"/>
      <c r="G168" s="117" t="s">
        <v>81</v>
      </c>
      <c r="H168" s="6"/>
    </row>
    <row r="169" spans="1:8" ht="15.75">
      <c r="A169" s="82"/>
      <c r="B169" s="3"/>
      <c r="C169" s="6"/>
      <c r="D169" s="6"/>
      <c r="E169" s="117" t="s">
        <v>82</v>
      </c>
      <c r="F169" s="6"/>
      <c r="G169" s="117" t="s">
        <v>83</v>
      </c>
      <c r="H169" s="6"/>
    </row>
    <row r="170" spans="1:8" ht="15.75">
      <c r="A170" s="1"/>
      <c r="B170" s="3"/>
      <c r="C170" s="6"/>
      <c r="D170" s="6"/>
      <c r="E170" s="118" t="s">
        <v>273</v>
      </c>
      <c r="F170" s="6"/>
      <c r="G170" s="118" t="str">
        <f>E170</f>
        <v>30/9/11</v>
      </c>
      <c r="H170" s="6"/>
    </row>
    <row r="171" spans="1:8" ht="15.75">
      <c r="A171" s="1" t="s">
        <v>76</v>
      </c>
      <c r="B171" s="119" t="s">
        <v>119</v>
      </c>
      <c r="C171" s="8"/>
      <c r="D171" s="8"/>
      <c r="E171" s="120"/>
      <c r="G171" s="120"/>
      <c r="H171" s="6"/>
    </row>
    <row r="172" spans="1:8" ht="16.5" thickBot="1">
      <c r="A172" s="1"/>
      <c r="B172" s="121" t="s">
        <v>78</v>
      </c>
      <c r="C172" s="121"/>
      <c r="D172" s="121"/>
      <c r="E172" s="122">
        <f>PL!B38</f>
        <v>7521</v>
      </c>
      <c r="F172" s="123"/>
      <c r="G172" s="122">
        <f>PL!D30</f>
        <v>20377</v>
      </c>
      <c r="H172" s="6"/>
    </row>
    <row r="173" spans="1:8" ht="16.5" thickTop="1">
      <c r="A173" s="1"/>
      <c r="H173" s="6"/>
    </row>
    <row r="174" spans="1:8" ht="32.25" customHeight="1">
      <c r="A174" s="1"/>
      <c r="B174" s="351" t="s">
        <v>132</v>
      </c>
      <c r="C174" s="351"/>
      <c r="D174" s="351"/>
      <c r="E174" s="6"/>
      <c r="F174" s="6"/>
      <c r="G174" s="6"/>
      <c r="H174" s="6"/>
    </row>
    <row r="175" spans="1:8" ht="15.75">
      <c r="A175" s="1"/>
      <c r="B175" s="124" t="s">
        <v>84</v>
      </c>
      <c r="C175" s="6"/>
      <c r="D175" s="6"/>
      <c r="E175" s="125">
        <v>138822</v>
      </c>
      <c r="F175" s="123"/>
      <c r="G175" s="126">
        <f>E175</f>
        <v>138822</v>
      </c>
      <c r="H175" s="6"/>
    </row>
    <row r="176" spans="1:8" ht="50.25" customHeight="1">
      <c r="A176" s="1"/>
      <c r="B176" s="352" t="s">
        <v>127</v>
      </c>
      <c r="C176" s="352"/>
      <c r="D176" s="352"/>
      <c r="E176" s="127">
        <v>0</v>
      </c>
      <c r="F176" s="123"/>
      <c r="G176" s="127">
        <f>E176</f>
        <v>0</v>
      </c>
      <c r="H176" s="6"/>
    </row>
    <row r="177" spans="1:8" ht="15.75">
      <c r="A177" s="1"/>
      <c r="B177" s="8"/>
      <c r="C177" s="6"/>
      <c r="D177" s="6"/>
      <c r="E177" s="128">
        <f>SUM(E175:E176)</f>
        <v>138822</v>
      </c>
      <c r="F177" s="123"/>
      <c r="G177" s="128">
        <f>SUM(G175:G176)</f>
        <v>138822</v>
      </c>
      <c r="H177" s="6"/>
    </row>
    <row r="178" spans="1:8" ht="15.75">
      <c r="A178" s="1"/>
      <c r="B178" s="8"/>
      <c r="C178" s="6"/>
      <c r="D178" s="6"/>
      <c r="E178" s="129"/>
      <c r="F178" s="123"/>
      <c r="G178" s="123"/>
      <c r="H178" s="6"/>
    </row>
    <row r="179" spans="1:8" ht="18.75" thickBot="1">
      <c r="A179" s="69"/>
      <c r="B179" s="121" t="s">
        <v>79</v>
      </c>
      <c r="C179" s="6"/>
      <c r="D179" s="6"/>
      <c r="E179" s="130">
        <f>(+E172/E177)*100</f>
        <v>5.417729178372304</v>
      </c>
      <c r="F179" s="131"/>
      <c r="G179" s="130">
        <f>(+G172/G177)*100</f>
        <v>14.67850917001628</v>
      </c>
      <c r="H179" s="6"/>
    </row>
    <row r="180" spans="1:8" ht="16.5" thickTop="1">
      <c r="A180" s="9"/>
      <c r="B180" s="3"/>
      <c r="C180" s="6"/>
      <c r="D180" s="6"/>
      <c r="E180" s="8"/>
      <c r="F180" s="6"/>
      <c r="G180" s="6"/>
      <c r="H180" s="6"/>
    </row>
    <row r="181" spans="1:8" ht="15.75">
      <c r="A181" s="9"/>
      <c r="B181" s="3"/>
      <c r="C181" s="6"/>
      <c r="D181" s="6"/>
      <c r="E181" s="8"/>
      <c r="F181" s="6"/>
      <c r="G181" s="6"/>
      <c r="H181" s="6"/>
    </row>
    <row r="182" spans="1:8" ht="19.5" customHeight="1">
      <c r="A182" s="1" t="s">
        <v>77</v>
      </c>
      <c r="B182" s="319" t="s">
        <v>120</v>
      </c>
      <c r="C182" s="319"/>
      <c r="D182" s="6"/>
      <c r="E182" s="8"/>
      <c r="F182" s="6"/>
      <c r="G182" s="6"/>
      <c r="H182" s="6"/>
    </row>
    <row r="183" spans="1:8" ht="33" customHeight="1">
      <c r="A183" s="9"/>
      <c r="B183" s="351" t="s">
        <v>133</v>
      </c>
      <c r="C183" s="351"/>
      <c r="D183" s="351"/>
      <c r="E183" s="6"/>
      <c r="F183" s="6"/>
      <c r="G183" s="6"/>
      <c r="H183" s="6"/>
    </row>
    <row r="184" spans="1:8" ht="15.75">
      <c r="A184" s="9"/>
      <c r="B184" s="124" t="s">
        <v>121</v>
      </c>
      <c r="C184" s="6"/>
      <c r="D184" s="6"/>
      <c r="E184" s="125">
        <f>E177</f>
        <v>138822</v>
      </c>
      <c r="F184" s="123"/>
      <c r="G184" s="125">
        <f>G177</f>
        <v>138822</v>
      </c>
      <c r="H184" s="6"/>
    </row>
    <row r="185" spans="1:8" ht="32.25" customHeight="1">
      <c r="A185" s="9"/>
      <c r="B185" s="352" t="s">
        <v>122</v>
      </c>
      <c r="C185" s="352"/>
      <c r="D185" s="352"/>
      <c r="E185" s="127">
        <v>0</v>
      </c>
      <c r="F185" s="123"/>
      <c r="G185" s="127">
        <f>E185</f>
        <v>0</v>
      </c>
      <c r="H185" s="6"/>
    </row>
    <row r="186" spans="1:8" ht="15.75">
      <c r="A186" s="9"/>
      <c r="B186" s="8"/>
      <c r="C186" s="6"/>
      <c r="D186" s="6"/>
      <c r="E186" s="128">
        <f>SUM(E184:E185)</f>
        <v>138822</v>
      </c>
      <c r="F186" s="123"/>
      <c r="G186" s="128">
        <f>SUM(G184:G185)</f>
        <v>138822</v>
      </c>
      <c r="H186" s="6"/>
    </row>
    <row r="187" spans="1:8" ht="15.75">
      <c r="A187" s="9"/>
      <c r="B187" s="8"/>
      <c r="C187" s="6"/>
      <c r="D187" s="6"/>
      <c r="E187" s="129"/>
      <c r="F187" s="123"/>
      <c r="G187" s="123"/>
      <c r="H187" s="6"/>
    </row>
    <row r="188" spans="1:8" ht="18.75" thickBot="1">
      <c r="A188" s="9"/>
      <c r="B188" s="121" t="s">
        <v>126</v>
      </c>
      <c r="C188" s="6"/>
      <c r="D188" s="6"/>
      <c r="E188" s="130">
        <f>(E172/E186)*100</f>
        <v>5.417729178372304</v>
      </c>
      <c r="F188" s="131"/>
      <c r="G188" s="130">
        <f>(G172/G186)*100</f>
        <v>14.67850917001628</v>
      </c>
      <c r="H188" s="6"/>
    </row>
    <row r="189" spans="1:8" ht="16.5" thickTop="1">
      <c r="A189" s="9"/>
      <c r="B189" s="3"/>
      <c r="C189" s="6"/>
      <c r="D189" s="6"/>
      <c r="E189" s="8"/>
      <c r="F189" s="6"/>
      <c r="G189" s="6"/>
      <c r="H189" s="6"/>
    </row>
    <row r="190" spans="1:8" ht="15.75">
      <c r="A190" s="9"/>
      <c r="B190" s="3"/>
      <c r="C190" s="6"/>
      <c r="D190" s="6"/>
      <c r="E190" s="8"/>
      <c r="F190" s="6"/>
      <c r="G190" s="6"/>
      <c r="H190" s="6"/>
    </row>
    <row r="191" spans="1:8" ht="20.25" customHeight="1">
      <c r="A191" s="1" t="s">
        <v>160</v>
      </c>
      <c r="B191" s="354" t="s">
        <v>208</v>
      </c>
      <c r="C191" s="354"/>
      <c r="D191" s="354"/>
      <c r="E191" s="354"/>
      <c r="F191" s="354"/>
      <c r="G191" s="6"/>
      <c r="H191" s="6"/>
    </row>
    <row r="192" spans="1:8" ht="15.75">
      <c r="A192" s="9"/>
      <c r="B192" s="3"/>
      <c r="C192" s="6"/>
      <c r="D192" s="6"/>
      <c r="E192" s="8"/>
      <c r="F192" s="6"/>
      <c r="G192" s="6"/>
      <c r="H192" s="6"/>
    </row>
    <row r="193" spans="1:8" ht="39.75" customHeight="1">
      <c r="A193" s="9"/>
      <c r="B193" s="3"/>
      <c r="C193" s="6"/>
      <c r="D193" s="6"/>
      <c r="E193" s="8"/>
      <c r="G193" s="47" t="s">
        <v>215</v>
      </c>
      <c r="H193" s="252" t="s">
        <v>259</v>
      </c>
    </row>
    <row r="194" spans="1:8" ht="15.75">
      <c r="A194" s="9"/>
      <c r="B194" s="3"/>
      <c r="C194" s="6"/>
      <c r="D194" s="6"/>
      <c r="E194" s="8"/>
      <c r="G194" s="48">
        <v>40816</v>
      </c>
      <c r="H194" s="48">
        <v>40724</v>
      </c>
    </row>
    <row r="195" spans="1:8" ht="15.75">
      <c r="A195" s="9"/>
      <c r="B195" s="3"/>
      <c r="C195" s="6"/>
      <c r="D195" s="6"/>
      <c r="E195" s="8"/>
      <c r="G195" s="50" t="s">
        <v>17</v>
      </c>
      <c r="H195" s="50" t="s">
        <v>17</v>
      </c>
    </row>
    <row r="196" spans="1:8" ht="18" customHeight="1">
      <c r="A196" s="9"/>
      <c r="B196" s="357" t="s">
        <v>213</v>
      </c>
      <c r="C196" s="358"/>
      <c r="D196" s="358"/>
      <c r="E196" s="358"/>
      <c r="F196" s="59"/>
      <c r="G196" s="60"/>
      <c r="H196" s="60"/>
    </row>
    <row r="197" spans="1:8" ht="16.5" customHeight="1">
      <c r="A197" s="9"/>
      <c r="B197" s="61" t="s">
        <v>209</v>
      </c>
      <c r="C197" s="62"/>
      <c r="D197" s="62"/>
      <c r="E197" s="62"/>
      <c r="F197" s="63"/>
      <c r="G197" s="64">
        <v>114206</v>
      </c>
      <c r="H197" s="64">
        <v>105378</v>
      </c>
    </row>
    <row r="198" spans="1:8" ht="16.5" customHeight="1">
      <c r="A198" s="9"/>
      <c r="B198" s="316" t="s">
        <v>211</v>
      </c>
      <c r="C198" s="317"/>
      <c r="D198" s="56"/>
      <c r="E198" s="56"/>
      <c r="F198" s="65"/>
      <c r="G198" s="66">
        <v>-5784</v>
      </c>
      <c r="H198" s="66">
        <v>-4478</v>
      </c>
    </row>
    <row r="199" spans="1:8" ht="15.75">
      <c r="A199" s="9"/>
      <c r="B199" s="51"/>
      <c r="C199" s="49"/>
      <c r="D199" s="49"/>
      <c r="E199" s="8"/>
      <c r="F199" s="49"/>
      <c r="G199" s="275">
        <f>SUM(G197:G198)</f>
        <v>108422</v>
      </c>
      <c r="H199" s="58">
        <f>SUM(H197:H198)</f>
        <v>100900</v>
      </c>
    </row>
    <row r="200" spans="1:8" ht="16.5" customHeight="1">
      <c r="A200" s="9"/>
      <c r="B200" s="359" t="s">
        <v>212</v>
      </c>
      <c r="C200" s="360"/>
      <c r="D200" s="360"/>
      <c r="E200" s="360"/>
      <c r="F200" s="57"/>
      <c r="G200" s="94">
        <v>-34723</v>
      </c>
      <c r="H200" s="13">
        <v>-34723</v>
      </c>
    </row>
    <row r="201" spans="1:8" ht="15.75">
      <c r="A201" s="9"/>
      <c r="B201" s="51"/>
      <c r="C201" s="49"/>
      <c r="D201" s="49"/>
      <c r="E201" s="8"/>
      <c r="F201" s="49"/>
      <c r="G201" s="64"/>
      <c r="H201" s="54"/>
    </row>
    <row r="202" spans="1:8" ht="17.25" customHeight="1">
      <c r="A202" s="9"/>
      <c r="B202" s="355" t="s">
        <v>214</v>
      </c>
      <c r="C202" s="356"/>
      <c r="D202" s="52"/>
      <c r="E202" s="53"/>
      <c r="F202" s="52"/>
      <c r="G202" s="276">
        <f>SUM(G199:G200)</f>
        <v>73699</v>
      </c>
      <c r="H202" s="55">
        <f>SUM(H199:H200)</f>
        <v>66177</v>
      </c>
    </row>
    <row r="203" spans="1:8" ht="15.75">
      <c r="A203" s="9"/>
      <c r="B203" s="3"/>
      <c r="C203" s="6"/>
      <c r="D203" s="6"/>
      <c r="E203" s="8"/>
      <c r="F203" s="6"/>
      <c r="G203" s="248"/>
      <c r="H203" s="6"/>
    </row>
    <row r="204" spans="1:8" ht="15.75" customHeight="1">
      <c r="A204" s="9"/>
      <c r="B204" s="3"/>
      <c r="C204" s="6"/>
      <c r="D204" s="6"/>
      <c r="E204" s="8"/>
      <c r="F204" s="6"/>
      <c r="G204" s="6"/>
      <c r="H204" s="6"/>
    </row>
    <row r="205" spans="1:8" ht="15.75" customHeight="1">
      <c r="A205" s="132" t="s">
        <v>210</v>
      </c>
      <c r="B205" s="319" t="s">
        <v>161</v>
      </c>
      <c r="C205" s="319"/>
      <c r="D205" s="319"/>
      <c r="E205" s="8"/>
      <c r="F205" s="6"/>
      <c r="G205" s="6"/>
      <c r="H205" s="6"/>
    </row>
    <row r="206" spans="1:8" ht="32.25" customHeight="1">
      <c r="A206" s="9"/>
      <c r="B206" s="353" t="s">
        <v>285</v>
      </c>
      <c r="C206" s="353"/>
      <c r="D206" s="353"/>
      <c r="E206" s="353"/>
      <c r="F206" s="353"/>
      <c r="G206" s="353"/>
      <c r="H206" s="353"/>
    </row>
    <row r="207" spans="1:8" ht="15.75">
      <c r="A207" s="9"/>
      <c r="B207" s="3"/>
      <c r="C207" s="6"/>
      <c r="D207" s="6"/>
      <c r="E207" s="8"/>
      <c r="F207" s="6"/>
      <c r="G207" s="6"/>
      <c r="H207" s="6"/>
    </row>
    <row r="208" spans="1:8" ht="15.75">
      <c r="A208" s="9"/>
      <c r="B208" s="3"/>
      <c r="C208" s="6"/>
      <c r="D208" s="6"/>
      <c r="E208" s="8"/>
      <c r="F208" s="6"/>
      <c r="G208" s="6"/>
      <c r="H208" s="6"/>
    </row>
    <row r="209" spans="1:8" ht="15.75">
      <c r="A209" s="9"/>
      <c r="B209" s="3"/>
      <c r="C209" s="6"/>
      <c r="D209" s="6"/>
      <c r="E209" s="8"/>
      <c r="F209" s="6"/>
      <c r="G209" s="6"/>
      <c r="H209" s="6"/>
    </row>
    <row r="210" spans="1:8" ht="15.75">
      <c r="A210" s="69"/>
      <c r="B210" s="318" t="s">
        <v>49</v>
      </c>
      <c r="C210" s="318"/>
      <c r="D210" s="318"/>
      <c r="E210" s="6"/>
      <c r="F210" s="6"/>
      <c r="G210" s="6"/>
      <c r="H210" s="6"/>
    </row>
    <row r="211" spans="1:8" ht="15.75">
      <c r="A211" s="69"/>
      <c r="B211" s="6"/>
      <c r="C211" s="6"/>
      <c r="D211" s="6"/>
      <c r="E211" s="6"/>
      <c r="F211" s="6"/>
      <c r="G211" s="6"/>
      <c r="H211" s="6"/>
    </row>
    <row r="212" spans="1:8" ht="15.75">
      <c r="A212" s="69"/>
      <c r="B212" s="133" t="s">
        <v>172</v>
      </c>
      <c r="C212" s="133"/>
      <c r="D212" s="133"/>
      <c r="E212" s="6"/>
      <c r="F212" s="6"/>
      <c r="G212" s="6"/>
      <c r="H212" s="6"/>
    </row>
    <row r="213" spans="1:8" ht="15.75">
      <c r="A213" s="69"/>
      <c r="B213" s="133" t="s">
        <v>226</v>
      </c>
      <c r="C213" s="133"/>
      <c r="D213" s="133"/>
      <c r="E213" s="6"/>
      <c r="F213" s="6"/>
      <c r="G213" s="6"/>
      <c r="H213" s="6"/>
    </row>
    <row r="214" spans="1:8" ht="15.75">
      <c r="A214" s="69"/>
      <c r="B214" s="133" t="s">
        <v>50</v>
      </c>
      <c r="C214" s="133"/>
      <c r="D214" s="133"/>
      <c r="E214" s="6"/>
      <c r="F214" s="6"/>
      <c r="G214" s="6"/>
      <c r="H214" s="6"/>
    </row>
    <row r="215" spans="1:8" ht="15.75">
      <c r="A215" s="69"/>
      <c r="B215" s="333" t="s">
        <v>286</v>
      </c>
      <c r="C215" s="333"/>
      <c r="D215" s="333"/>
      <c r="E215" s="6"/>
      <c r="F215" s="6"/>
      <c r="G215" s="6"/>
      <c r="H215" s="6"/>
    </row>
    <row r="216" spans="1:8" ht="15.75">
      <c r="A216" s="3"/>
      <c r="B216" s="3"/>
      <c r="C216" s="6"/>
      <c r="D216" s="6"/>
      <c r="E216" s="6"/>
      <c r="F216" s="6"/>
      <c r="G216" s="6"/>
      <c r="H216" s="6"/>
    </row>
    <row r="217" spans="1:8" ht="15.75">
      <c r="A217" s="3"/>
      <c r="B217" s="3"/>
      <c r="C217" s="6"/>
      <c r="D217" s="6"/>
      <c r="E217" s="6"/>
      <c r="F217" s="6"/>
      <c r="G217" s="6"/>
      <c r="H217" s="6"/>
    </row>
    <row r="218" spans="1:8" ht="15.75">
      <c r="A218" s="3"/>
      <c r="B218" s="3"/>
      <c r="C218" s="6"/>
      <c r="D218" s="6"/>
      <c r="E218" s="6"/>
      <c r="F218" s="6"/>
      <c r="G218" s="6"/>
      <c r="H218" s="6"/>
    </row>
    <row r="219" spans="1:8" ht="15.75">
      <c r="A219" s="3"/>
      <c r="B219" s="3"/>
      <c r="C219" s="6"/>
      <c r="D219" s="6"/>
      <c r="E219" s="6"/>
      <c r="F219" s="6"/>
      <c r="G219" s="6"/>
      <c r="H219" s="6"/>
    </row>
    <row r="220" spans="1:8" ht="15.75">
      <c r="A220" s="3"/>
      <c r="B220" s="3"/>
      <c r="C220" s="6"/>
      <c r="D220" s="6"/>
      <c r="E220" s="6"/>
      <c r="F220" s="6"/>
      <c r="G220" s="6"/>
      <c r="H220" s="6"/>
    </row>
    <row r="221" spans="1:8" ht="15.75">
      <c r="A221" s="3"/>
      <c r="B221" s="3"/>
      <c r="C221" s="6"/>
      <c r="D221" s="6"/>
      <c r="E221" s="6"/>
      <c r="F221" s="6"/>
      <c r="G221" s="6"/>
      <c r="H221" s="6"/>
    </row>
    <row r="222" spans="1:8" ht="15.75">
      <c r="A222" s="3"/>
      <c r="B222" s="3"/>
      <c r="C222" s="6"/>
      <c r="D222" s="6"/>
      <c r="E222" s="6"/>
      <c r="F222" s="6"/>
      <c r="G222" s="6"/>
      <c r="H222" s="6"/>
    </row>
    <row r="223" spans="1:8" ht="15.75">
      <c r="A223" s="3"/>
      <c r="B223" s="3"/>
      <c r="C223" s="6"/>
      <c r="D223" s="6"/>
      <c r="E223" s="6"/>
      <c r="F223" s="6"/>
      <c r="G223" s="6"/>
      <c r="H223" s="6"/>
    </row>
    <row r="224" spans="1:8" ht="15.75">
      <c r="A224" s="3"/>
      <c r="B224" s="3"/>
      <c r="C224" s="6"/>
      <c r="D224" s="6"/>
      <c r="E224" s="6"/>
      <c r="F224" s="6"/>
      <c r="G224" s="6"/>
      <c r="H224" s="6"/>
    </row>
    <row r="225" spans="1:8" ht="15.75">
      <c r="A225" s="3"/>
      <c r="B225" s="3"/>
      <c r="C225" s="6"/>
      <c r="D225" s="6"/>
      <c r="E225" s="6"/>
      <c r="F225" s="6"/>
      <c r="G225" s="6"/>
      <c r="H225" s="6"/>
    </row>
    <row r="226" spans="1:8" ht="15.75">
      <c r="A226" s="3"/>
      <c r="B226" s="3"/>
      <c r="C226" s="6"/>
      <c r="D226" s="6"/>
      <c r="E226" s="6"/>
      <c r="F226" s="6"/>
      <c r="G226" s="6"/>
      <c r="H226" s="6"/>
    </row>
    <row r="227" spans="1:8" ht="15.75">
      <c r="A227" s="3"/>
      <c r="B227" s="3"/>
      <c r="C227" s="6"/>
      <c r="D227" s="6"/>
      <c r="E227" s="6"/>
      <c r="F227" s="6"/>
      <c r="G227" s="6"/>
      <c r="H227" s="6"/>
    </row>
    <row r="228" spans="1:8" ht="15.75">
      <c r="A228" s="3"/>
      <c r="B228" s="3"/>
      <c r="C228" s="6"/>
      <c r="D228" s="6"/>
      <c r="E228" s="6"/>
      <c r="F228" s="6"/>
      <c r="G228" s="6"/>
      <c r="H228" s="6"/>
    </row>
    <row r="229" spans="1:8" ht="15.75">
      <c r="A229" s="3"/>
      <c r="B229" s="3"/>
      <c r="C229" s="6"/>
      <c r="D229" s="6"/>
      <c r="E229" s="6"/>
      <c r="F229" s="6"/>
      <c r="G229" s="6"/>
      <c r="H229" s="6"/>
    </row>
    <row r="230" spans="1:8" ht="15.75">
      <c r="A230" s="3"/>
      <c r="B230" s="3"/>
      <c r="C230" s="6"/>
      <c r="D230" s="6"/>
      <c r="E230" s="6"/>
      <c r="F230" s="6"/>
      <c r="G230" s="6"/>
      <c r="H230" s="6"/>
    </row>
    <row r="231" spans="1:8" ht="15.75">
      <c r="A231" s="3"/>
      <c r="B231" s="3"/>
      <c r="C231" s="6"/>
      <c r="D231" s="6"/>
      <c r="E231" s="6"/>
      <c r="F231" s="6"/>
      <c r="G231" s="6"/>
      <c r="H231" s="6"/>
    </row>
    <row r="232" spans="1:8" ht="15.75">
      <c r="A232" s="3"/>
      <c r="B232" s="3"/>
      <c r="C232" s="6"/>
      <c r="D232" s="6"/>
      <c r="E232" s="6"/>
      <c r="F232" s="6"/>
      <c r="G232" s="6"/>
      <c r="H232" s="6"/>
    </row>
    <row r="233" spans="1:8" ht="15.75">
      <c r="A233" s="3"/>
      <c r="B233" s="3"/>
      <c r="C233" s="6"/>
      <c r="D233" s="6"/>
      <c r="E233" s="6"/>
      <c r="F233" s="6"/>
      <c r="G233" s="6"/>
      <c r="H233" s="6"/>
    </row>
    <row r="234" spans="1:8" ht="15.75">
      <c r="A234" s="3"/>
      <c r="B234" s="3"/>
      <c r="C234" s="6"/>
      <c r="D234" s="6"/>
      <c r="E234" s="6"/>
      <c r="F234" s="6"/>
      <c r="G234" s="6"/>
      <c r="H234" s="6"/>
    </row>
    <row r="235" spans="1:8" ht="15.75">
      <c r="A235" s="3"/>
      <c r="B235" s="3"/>
      <c r="C235" s="6"/>
      <c r="D235" s="6"/>
      <c r="E235" s="6"/>
      <c r="F235" s="6"/>
      <c r="G235" s="6"/>
      <c r="H235" s="6"/>
    </row>
    <row r="236" spans="1:8" ht="15.75">
      <c r="A236" s="3"/>
      <c r="B236" s="3"/>
      <c r="C236" s="6"/>
      <c r="D236" s="6"/>
      <c r="E236" s="6"/>
      <c r="F236" s="6"/>
      <c r="G236" s="6"/>
      <c r="H236" s="6"/>
    </row>
    <row r="237" spans="1:8" ht="15.75">
      <c r="A237" s="3"/>
      <c r="B237" s="3"/>
      <c r="C237" s="6"/>
      <c r="D237" s="6"/>
      <c r="E237" s="6"/>
      <c r="F237" s="6"/>
      <c r="G237" s="6"/>
      <c r="H237" s="6"/>
    </row>
    <row r="238" spans="1:8" ht="15.75">
      <c r="A238" s="3"/>
      <c r="B238" s="3"/>
      <c r="C238" s="6"/>
      <c r="D238" s="6"/>
      <c r="E238" s="6"/>
      <c r="F238" s="6"/>
      <c r="G238" s="6"/>
      <c r="H238" s="6"/>
    </row>
    <row r="239" spans="1:8" ht="15.75">
      <c r="A239" s="3"/>
      <c r="B239" s="3"/>
      <c r="C239" s="6"/>
      <c r="D239" s="6"/>
      <c r="E239" s="6"/>
      <c r="F239" s="6"/>
      <c r="G239" s="6"/>
      <c r="H239" s="6"/>
    </row>
    <row r="240" spans="1:8" ht="15.75">
      <c r="A240" s="3"/>
      <c r="B240" s="3"/>
      <c r="C240" s="6"/>
      <c r="D240" s="6"/>
      <c r="E240" s="6"/>
      <c r="F240" s="6"/>
      <c r="G240" s="6"/>
      <c r="H240" s="6"/>
    </row>
    <row r="241" spans="1:8" ht="15.75">
      <c r="A241" s="3"/>
      <c r="B241" s="3"/>
      <c r="C241" s="6"/>
      <c r="D241" s="6"/>
      <c r="E241" s="6"/>
      <c r="F241" s="6"/>
      <c r="G241" s="6"/>
      <c r="H241" s="6"/>
    </row>
    <row r="242" spans="1:8" ht="15.75">
      <c r="A242" s="3"/>
      <c r="B242" s="3"/>
      <c r="C242" s="6"/>
      <c r="D242" s="6"/>
      <c r="E242" s="6"/>
      <c r="F242" s="6"/>
      <c r="G242" s="6"/>
      <c r="H242" s="6"/>
    </row>
    <row r="243" spans="1:8" ht="15.75">
      <c r="A243" s="3"/>
      <c r="B243" s="3"/>
      <c r="C243" s="6"/>
      <c r="D243" s="6"/>
      <c r="E243" s="6"/>
      <c r="F243" s="6"/>
      <c r="G243" s="6"/>
      <c r="H243" s="6"/>
    </row>
    <row r="244" spans="1:8" ht="15.75">
      <c r="A244" s="3"/>
      <c r="B244" s="3"/>
      <c r="C244" s="6"/>
      <c r="D244" s="6"/>
      <c r="E244" s="6"/>
      <c r="F244" s="6"/>
      <c r="G244" s="6"/>
      <c r="H244" s="6"/>
    </row>
    <row r="245" spans="1:8" ht="15.75">
      <c r="A245" s="3"/>
      <c r="B245" s="3"/>
      <c r="C245" s="6"/>
      <c r="D245" s="6"/>
      <c r="E245" s="6"/>
      <c r="F245" s="6"/>
      <c r="G245" s="6"/>
      <c r="H245" s="6"/>
    </row>
    <row r="246" spans="1:8" ht="15.75">
      <c r="A246" s="3"/>
      <c r="B246" s="3"/>
      <c r="C246" s="6"/>
      <c r="D246" s="6"/>
      <c r="E246" s="6"/>
      <c r="F246" s="6"/>
      <c r="G246" s="6"/>
      <c r="H246" s="6"/>
    </row>
    <row r="247" spans="1:8" ht="15.75">
      <c r="A247" s="3"/>
      <c r="B247" s="3"/>
      <c r="C247" s="6"/>
      <c r="D247" s="6"/>
      <c r="E247" s="6"/>
      <c r="F247" s="6"/>
      <c r="G247" s="6"/>
      <c r="H247" s="6"/>
    </row>
    <row r="248" spans="1:8" ht="15.75">
      <c r="A248" s="3"/>
      <c r="B248" s="3"/>
      <c r="C248" s="6"/>
      <c r="D248" s="6"/>
      <c r="E248" s="6"/>
      <c r="F248" s="6"/>
      <c r="G248" s="6"/>
      <c r="H248" s="6"/>
    </row>
    <row r="249" spans="1:8" ht="15.75">
      <c r="A249" s="3"/>
      <c r="B249" s="3"/>
      <c r="C249" s="6"/>
      <c r="D249" s="6"/>
      <c r="E249" s="6"/>
      <c r="F249" s="6"/>
      <c r="G249" s="6"/>
      <c r="H249" s="6"/>
    </row>
    <row r="250" spans="1:8" ht="15.75">
      <c r="A250" s="3"/>
      <c r="B250" s="3"/>
      <c r="C250" s="6"/>
      <c r="D250" s="6"/>
      <c r="E250" s="6"/>
      <c r="F250" s="6"/>
      <c r="G250" s="6"/>
      <c r="H250" s="6"/>
    </row>
    <row r="251" spans="1:8" ht="15.75">
      <c r="A251" s="3"/>
      <c r="B251" s="3"/>
      <c r="C251" s="6"/>
      <c r="D251" s="6"/>
      <c r="E251" s="6"/>
      <c r="F251" s="6"/>
      <c r="G251" s="6"/>
      <c r="H251" s="6"/>
    </row>
    <row r="252" spans="1:8" ht="15.75">
      <c r="A252" s="3"/>
      <c r="B252" s="3"/>
      <c r="C252" s="6"/>
      <c r="D252" s="6"/>
      <c r="E252" s="6"/>
      <c r="F252" s="6"/>
      <c r="G252" s="6"/>
      <c r="H252" s="6"/>
    </row>
    <row r="253" spans="1:8" ht="15.75">
      <c r="A253" s="3"/>
      <c r="B253" s="3"/>
      <c r="C253" s="6"/>
      <c r="D253" s="6"/>
      <c r="E253" s="6"/>
      <c r="F253" s="6"/>
      <c r="G253" s="6"/>
      <c r="H253" s="6"/>
    </row>
    <row r="254" spans="1:8" ht="15.75">
      <c r="A254" s="3"/>
      <c r="B254" s="3"/>
      <c r="C254" s="6"/>
      <c r="D254" s="6"/>
      <c r="E254" s="6"/>
      <c r="F254" s="6"/>
      <c r="G254" s="6"/>
      <c r="H254" s="6"/>
    </row>
    <row r="255" spans="1:8" ht="15.75">
      <c r="A255" s="3"/>
      <c r="B255" s="3"/>
      <c r="C255" s="6"/>
      <c r="D255" s="6"/>
      <c r="E255" s="6"/>
      <c r="F255" s="6"/>
      <c r="G255" s="6"/>
      <c r="H255" s="6"/>
    </row>
    <row r="256" spans="1:8" ht="15.75">
      <c r="A256" s="3"/>
      <c r="B256" s="3"/>
      <c r="C256" s="6"/>
      <c r="D256" s="6"/>
      <c r="E256" s="6"/>
      <c r="F256" s="6"/>
      <c r="G256" s="6"/>
      <c r="H256" s="6"/>
    </row>
    <row r="257" spans="1:8" ht="15.75">
      <c r="A257" s="3"/>
      <c r="B257" s="3"/>
      <c r="C257" s="6"/>
      <c r="D257" s="6"/>
      <c r="E257" s="6"/>
      <c r="F257" s="6"/>
      <c r="G257" s="6"/>
      <c r="H257" s="6"/>
    </row>
    <row r="258" spans="1:8" ht="15.75">
      <c r="A258" s="3"/>
      <c r="B258" s="3"/>
      <c r="C258" s="6"/>
      <c r="D258" s="6"/>
      <c r="E258" s="6"/>
      <c r="F258" s="6"/>
      <c r="G258" s="6"/>
      <c r="H258" s="6"/>
    </row>
    <row r="259" spans="1:8" ht="15.75">
      <c r="A259" s="3"/>
      <c r="B259" s="3"/>
      <c r="C259" s="6"/>
      <c r="D259" s="6"/>
      <c r="E259" s="6"/>
      <c r="F259" s="6"/>
      <c r="G259" s="6"/>
      <c r="H259" s="6"/>
    </row>
    <row r="260" spans="1:8" ht="15.75">
      <c r="A260" s="3"/>
      <c r="B260" s="3"/>
      <c r="C260" s="6"/>
      <c r="D260" s="6"/>
      <c r="E260" s="6"/>
      <c r="F260" s="6"/>
      <c r="G260" s="6"/>
      <c r="H260" s="6"/>
    </row>
    <row r="261" spans="1:8" ht="15.75">
      <c r="A261" s="3"/>
      <c r="B261" s="3"/>
      <c r="C261" s="6"/>
      <c r="D261" s="6"/>
      <c r="E261" s="6"/>
      <c r="F261" s="6"/>
      <c r="G261" s="6"/>
      <c r="H261" s="6"/>
    </row>
    <row r="262" spans="1:8" ht="15.75">
      <c r="A262" s="3"/>
      <c r="B262" s="3"/>
      <c r="C262" s="6"/>
      <c r="D262" s="6"/>
      <c r="E262" s="6"/>
      <c r="F262" s="6"/>
      <c r="G262" s="6"/>
      <c r="H262" s="6"/>
    </row>
    <row r="263" spans="1:8" ht="15.75">
      <c r="A263" s="3"/>
      <c r="B263" s="3"/>
      <c r="C263" s="6"/>
      <c r="D263" s="6"/>
      <c r="E263" s="6"/>
      <c r="F263" s="6"/>
      <c r="G263" s="6"/>
      <c r="H263" s="6"/>
    </row>
    <row r="264" spans="1:8" ht="15.75">
      <c r="A264" s="3"/>
      <c r="B264" s="3"/>
      <c r="C264" s="6"/>
      <c r="D264" s="6"/>
      <c r="E264" s="6"/>
      <c r="F264" s="6"/>
      <c r="G264" s="6"/>
      <c r="H264" s="6"/>
    </row>
    <row r="265" spans="1:8" ht="15.75">
      <c r="A265" s="3"/>
      <c r="B265" s="3"/>
      <c r="C265" s="6"/>
      <c r="D265" s="6"/>
      <c r="E265" s="6"/>
      <c r="F265" s="6"/>
      <c r="G265" s="6"/>
      <c r="H265" s="6"/>
    </row>
    <row r="266" spans="1:8" ht="15.75">
      <c r="A266" s="3"/>
      <c r="B266" s="3"/>
      <c r="C266" s="6"/>
      <c r="D266" s="6"/>
      <c r="E266" s="6"/>
      <c r="F266" s="6"/>
      <c r="G266" s="6"/>
      <c r="H266" s="6"/>
    </row>
    <row r="267" spans="1:8" ht="15.75">
      <c r="A267" s="3"/>
      <c r="B267" s="3"/>
      <c r="C267" s="6"/>
      <c r="D267" s="6"/>
      <c r="E267" s="6"/>
      <c r="F267" s="6"/>
      <c r="G267" s="6"/>
      <c r="H267" s="6"/>
    </row>
    <row r="268" spans="1:8" ht="15.75">
      <c r="A268" s="3"/>
      <c r="B268" s="3"/>
      <c r="C268" s="6"/>
      <c r="D268" s="6"/>
      <c r="E268" s="6"/>
      <c r="F268" s="6"/>
      <c r="G268" s="6"/>
      <c r="H268" s="6"/>
    </row>
    <row r="269" spans="1:8" ht="15.75">
      <c r="A269" s="3"/>
      <c r="B269" s="3"/>
      <c r="C269" s="6"/>
      <c r="D269" s="6"/>
      <c r="E269" s="6"/>
      <c r="F269" s="6"/>
      <c r="G269" s="6"/>
      <c r="H269" s="6"/>
    </row>
    <row r="270" spans="1:8" ht="15.75">
      <c r="A270" s="3"/>
      <c r="B270" s="3"/>
      <c r="C270" s="6"/>
      <c r="D270" s="6"/>
      <c r="E270" s="6"/>
      <c r="F270" s="6"/>
      <c r="G270" s="6"/>
      <c r="H270" s="6"/>
    </row>
    <row r="271" spans="1:8" ht="15.75">
      <c r="A271" s="3"/>
      <c r="B271" s="3"/>
      <c r="C271" s="6"/>
      <c r="D271" s="6"/>
      <c r="E271" s="6"/>
      <c r="F271" s="6"/>
      <c r="G271" s="6"/>
      <c r="H271" s="6"/>
    </row>
    <row r="272" spans="1:8" ht="15.75">
      <c r="A272" s="3"/>
      <c r="B272" s="3"/>
      <c r="C272" s="6"/>
      <c r="D272" s="6"/>
      <c r="E272" s="6"/>
      <c r="F272" s="6"/>
      <c r="G272" s="6"/>
      <c r="H272" s="6"/>
    </row>
    <row r="273" spans="1:8" ht="15.75">
      <c r="A273" s="3"/>
      <c r="B273" s="3"/>
      <c r="C273" s="6"/>
      <c r="D273" s="6"/>
      <c r="E273" s="6"/>
      <c r="F273" s="6"/>
      <c r="G273" s="6"/>
      <c r="H273" s="6"/>
    </row>
    <row r="274" spans="1:8" ht="15.75">
      <c r="A274" s="3"/>
      <c r="B274" s="3"/>
      <c r="C274" s="6"/>
      <c r="D274" s="6"/>
      <c r="E274" s="6"/>
      <c r="F274" s="6"/>
      <c r="G274" s="6"/>
      <c r="H274" s="6"/>
    </row>
    <row r="275" spans="1:8" ht="15.75">
      <c r="A275" s="3"/>
      <c r="B275" s="3"/>
      <c r="C275" s="6"/>
      <c r="D275" s="6"/>
      <c r="E275" s="6"/>
      <c r="F275" s="6"/>
      <c r="G275" s="6"/>
      <c r="H275" s="6"/>
    </row>
    <row r="276" spans="1:8" ht="15.75">
      <c r="A276" s="3"/>
      <c r="B276" s="3"/>
      <c r="C276" s="6"/>
      <c r="D276" s="6"/>
      <c r="E276" s="6"/>
      <c r="F276" s="6"/>
      <c r="G276" s="6"/>
      <c r="H276" s="6"/>
    </row>
    <row r="277" spans="1:8" ht="15.75">
      <c r="A277" s="3"/>
      <c r="B277" s="3"/>
      <c r="C277" s="6"/>
      <c r="D277" s="6"/>
      <c r="E277" s="6"/>
      <c r="F277" s="6"/>
      <c r="G277" s="6"/>
      <c r="H277" s="6"/>
    </row>
    <row r="278" spans="1:8" ht="15.75">
      <c r="A278" s="3"/>
      <c r="B278" s="3"/>
      <c r="C278" s="6"/>
      <c r="D278" s="6"/>
      <c r="E278" s="6"/>
      <c r="F278" s="6"/>
      <c r="G278" s="6"/>
      <c r="H278" s="6"/>
    </row>
    <row r="279" spans="1:8" ht="15.75">
      <c r="A279" s="3"/>
      <c r="B279" s="3"/>
      <c r="C279" s="6"/>
      <c r="D279" s="6"/>
      <c r="E279" s="6"/>
      <c r="F279" s="6"/>
      <c r="G279" s="6"/>
      <c r="H279" s="6"/>
    </row>
    <row r="280" spans="1:8" ht="15.75">
      <c r="A280" s="3"/>
      <c r="B280" s="3"/>
      <c r="C280" s="6"/>
      <c r="D280" s="6"/>
      <c r="E280" s="6"/>
      <c r="F280" s="6"/>
      <c r="G280" s="6"/>
      <c r="H280" s="6"/>
    </row>
    <row r="281" spans="1:5" ht="15.75">
      <c r="A281" s="3"/>
      <c r="B281" s="3"/>
      <c r="C281" s="6"/>
      <c r="D281" s="6"/>
      <c r="E281" s="6"/>
    </row>
    <row r="282" spans="2:5" ht="15.75">
      <c r="B282" s="3"/>
      <c r="C282" s="6"/>
      <c r="D282" s="6"/>
      <c r="E282" s="6"/>
    </row>
    <row r="283" spans="2:5" ht="15.75">
      <c r="B283" s="3"/>
      <c r="C283" s="6"/>
      <c r="D283" s="6"/>
      <c r="E283" s="6"/>
    </row>
    <row r="284" spans="2:5" ht="15.75">
      <c r="B284" s="3"/>
      <c r="C284" s="6"/>
      <c r="D284" s="6"/>
      <c r="E284" s="6"/>
    </row>
    <row r="285" ht="15.75">
      <c r="E285" s="6"/>
    </row>
    <row r="286" ht="15.75">
      <c r="E286" s="6"/>
    </row>
    <row r="287" ht="15.75">
      <c r="E287" s="6"/>
    </row>
    <row r="288" ht="15.75">
      <c r="E288" s="6"/>
    </row>
  </sheetData>
  <mergeCells count="119">
    <mergeCell ref="B55:I55"/>
    <mergeCell ref="B215:D215"/>
    <mergeCell ref="B185:D185"/>
    <mergeCell ref="B205:D205"/>
    <mergeCell ref="B206:H206"/>
    <mergeCell ref="B210:D210"/>
    <mergeCell ref="B191:F191"/>
    <mergeCell ref="B202:C202"/>
    <mergeCell ref="B196:E196"/>
    <mergeCell ref="B200:E200"/>
    <mergeCell ref="B174:D174"/>
    <mergeCell ref="B176:D176"/>
    <mergeCell ref="B182:C182"/>
    <mergeCell ref="B183:D183"/>
    <mergeCell ref="B163:H163"/>
    <mergeCell ref="B164:I164"/>
    <mergeCell ref="B166:I166"/>
    <mergeCell ref="B167:C167"/>
    <mergeCell ref="B156:I156"/>
    <mergeCell ref="B157:I157"/>
    <mergeCell ref="B159:H159"/>
    <mergeCell ref="B160:I160"/>
    <mergeCell ref="B142:H142"/>
    <mergeCell ref="B145:H145"/>
    <mergeCell ref="B146:H146"/>
    <mergeCell ref="B155:H155"/>
    <mergeCell ref="B150:C150"/>
    <mergeCell ref="B151:C151"/>
    <mergeCell ref="B134:I134"/>
    <mergeCell ref="B137:H137"/>
    <mergeCell ref="B138:H138"/>
    <mergeCell ref="B141:I141"/>
    <mergeCell ref="B129:C129"/>
    <mergeCell ref="B130:D130"/>
    <mergeCell ref="B131:I131"/>
    <mergeCell ref="B133:H133"/>
    <mergeCell ref="B113:I113"/>
    <mergeCell ref="B115:H115"/>
    <mergeCell ref="B116:I116"/>
    <mergeCell ref="B118:H118"/>
    <mergeCell ref="C109:D109"/>
    <mergeCell ref="C110:D110"/>
    <mergeCell ref="C111:D111"/>
    <mergeCell ref="C112:D112"/>
    <mergeCell ref="B106:H106"/>
    <mergeCell ref="C107:D107"/>
    <mergeCell ref="G107:H108"/>
    <mergeCell ref="C108:D108"/>
    <mergeCell ref="B92:E92"/>
    <mergeCell ref="B98:E98"/>
    <mergeCell ref="B103:H103"/>
    <mergeCell ref="B104:I104"/>
    <mergeCell ref="C93:D93"/>
    <mergeCell ref="B76:H76"/>
    <mergeCell ref="B79:D79"/>
    <mergeCell ref="B84:E84"/>
    <mergeCell ref="B87:E87"/>
    <mergeCell ref="B80:H80"/>
    <mergeCell ref="B61:C61"/>
    <mergeCell ref="B62:C62"/>
    <mergeCell ref="B73:I73"/>
    <mergeCell ref="B75:H75"/>
    <mergeCell ref="B63:C63"/>
    <mergeCell ref="B68:H68"/>
    <mergeCell ref="B72:H72"/>
    <mergeCell ref="D60:E60"/>
    <mergeCell ref="F60:G60"/>
    <mergeCell ref="H60:I60"/>
    <mergeCell ref="J60:K60"/>
    <mergeCell ref="D59:E59"/>
    <mergeCell ref="F59:G59"/>
    <mergeCell ref="H59:I59"/>
    <mergeCell ref="J59:K59"/>
    <mergeCell ref="B47:H47"/>
    <mergeCell ref="B48:I48"/>
    <mergeCell ref="B51:H51"/>
    <mergeCell ref="B52:I52"/>
    <mergeCell ref="B41:I41"/>
    <mergeCell ref="B43:H43"/>
    <mergeCell ref="B44:H44"/>
    <mergeCell ref="C45:H45"/>
    <mergeCell ref="C12:H12"/>
    <mergeCell ref="B14:I14"/>
    <mergeCell ref="B16:I16"/>
    <mergeCell ref="B123:D123"/>
    <mergeCell ref="B18:I18"/>
    <mergeCell ref="B21:G21"/>
    <mergeCell ref="B22:G22"/>
    <mergeCell ref="B23:G23"/>
    <mergeCell ref="B34:G34"/>
    <mergeCell ref="B36:H36"/>
    <mergeCell ref="A8:I8"/>
    <mergeCell ref="A9:I9"/>
    <mergeCell ref="A10:I10"/>
    <mergeCell ref="A11:I11"/>
    <mergeCell ref="B24:G24"/>
    <mergeCell ref="B25:G25"/>
    <mergeCell ref="B26:G26"/>
    <mergeCell ref="B27:G27"/>
    <mergeCell ref="B121:H121"/>
    <mergeCell ref="B28:G28"/>
    <mergeCell ref="B29:G29"/>
    <mergeCell ref="B54:H54"/>
    <mergeCell ref="B30:G30"/>
    <mergeCell ref="B31:G31"/>
    <mergeCell ref="B32:G32"/>
    <mergeCell ref="B33:G33"/>
    <mergeCell ref="B37:H37"/>
    <mergeCell ref="B40:H40"/>
    <mergeCell ref="B17:I17"/>
    <mergeCell ref="B198:C198"/>
    <mergeCell ref="B56:I56"/>
    <mergeCell ref="B57:H57"/>
    <mergeCell ref="D58:G58"/>
    <mergeCell ref="H58:K58"/>
    <mergeCell ref="B128:C128"/>
    <mergeCell ref="B69:I69"/>
    <mergeCell ref="B127:D127"/>
    <mergeCell ref="B119:H119"/>
  </mergeCells>
  <printOptions/>
  <pageMargins left="0.6299212598425197" right="0.3937007874015748" top="0.5905511811023623" bottom="0.35433070866141736" header="0.3937007874015748" footer="0.1968503937007874"/>
  <pageSetup fitToHeight="4" horizontalDpi="600" verticalDpi="600" orientation="portrait" scale="70" r:id="rId2"/>
  <headerFooter alignWithMargins="0">
    <oddFooter>&amp;CPage &amp;P of &amp;N</oddFooter>
  </headerFooter>
  <rowBreaks count="4" manualBreakCount="4">
    <brk id="56" max="9" man="1"/>
    <brk id="97" max="9" man="1"/>
    <brk id="144" max="9" man="1"/>
    <brk id="18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cp:lastModifiedBy>
  <cp:lastPrinted>2011-11-18T06:20:11Z</cp:lastPrinted>
  <dcterms:created xsi:type="dcterms:W3CDTF">2002-11-14T19:07:56Z</dcterms:created>
  <dcterms:modified xsi:type="dcterms:W3CDTF">2011-11-18T06:30:31Z</dcterms:modified>
  <cp:category/>
  <cp:version/>
  <cp:contentType/>
  <cp:contentStatus/>
</cp:coreProperties>
</file>